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営業報告書（月次）" sheetId="1" state="visible" r:id="rId1"/>
    <sheet xmlns:r="http://schemas.openxmlformats.org/officeDocument/2006/relationships" name="案件の一覧" sheetId="2" state="visible" r:id="rId2"/>
    <sheet xmlns:r="http://schemas.openxmlformats.org/officeDocument/2006/relationships" name="顧客別の売上" sheetId="3" state="visible" r:id="rId3"/>
  </sheets>
  <definedNames>
    <definedName name="_xlnm.Print_Area" localSheetId="0">'営業報告書（月次）'!$A$1:$L$59</definedName>
    <definedName name="_xlnm.Print_Area" localSheetId="1">'案件の一覧'!$A$1:$P$32</definedName>
    <definedName name="_xlnm.Print_Area" localSheetId="2">'顧客別の売上'!$A$1:$L$21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yyyy-mm-dd"/>
    <numFmt numFmtId="165" formatCode="yyyy&quot;年&quot;m&quot;月&quot;"/>
    <numFmt numFmtId="166" formatCode="m&quot;月&quot;d&quot;日〜&quot;"/>
    <numFmt numFmtId="167" formatCode="m&quot;月&quot;d&quot;日&quot;"/>
    <numFmt numFmtId="168" formatCode="0.0%"/>
    <numFmt numFmtId="169" formatCode="+#,##0;&quot;−&quot;#,##0;0"/>
    <numFmt numFmtId="170" formatCode="+0.0%;&quot;−&quot;0.0%;0.0%"/>
    <numFmt numFmtId="171" formatCode="#,##0.0;&quot;−&quot;#,##0.0"/>
    <numFmt numFmtId="172" formatCode="+#,##0.0;&quot;−&quot;#,##0.0;0.0"/>
    <numFmt numFmtId="173" formatCode="m/d"/>
  </numFmts>
  <fonts count="10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color rgb="00555555"/>
      <sz val="8"/>
    </font>
    <font>
      <name val="游ゴシック"/>
      <b val="1"/>
      <color rgb="00222222"/>
      <sz val="10"/>
    </font>
    <font>
      <name val="游ゴシック"/>
      <color rgb="00222222"/>
      <sz val="9"/>
    </font>
    <font>
      <name val="游ゴシック"/>
      <color rgb="00222222"/>
      <sz val="8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BEFF4"/>
      </patternFill>
    </fill>
    <fill>
      <patternFill patternType="solid">
        <fgColor rgb="00E8F0F6"/>
      </patternFill>
    </fill>
    <fill>
      <patternFill patternType="solid">
        <fgColor rgb="001F3A5F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165" fontId="3" fillId="0" borderId="2" applyAlignment="1" pivotButton="0" quotePrefix="0" xfId="0">
      <alignment horizontal="left" vertical="center" indent="1"/>
    </xf>
    <xf numFmtId="0" fontId="0" fillId="0" borderId="2" pivotButton="0" quotePrefix="0" xfId="0"/>
    <xf numFmtId="0" fontId="3" fillId="0" borderId="2" applyAlignment="1" pivotButton="0" quotePrefix="0" xfId="0">
      <alignment horizontal="left" vertical="center" indent="1"/>
    </xf>
    <xf numFmtId="166" fontId="3" fillId="3" borderId="2" applyAlignment="1" pivotButton="0" quotePrefix="0" xfId="0">
      <alignment horizontal="right" vertical="center"/>
    </xf>
    <xf numFmtId="0" fontId="0" fillId="3" borderId="2" pivotButton="0" quotePrefix="0" xfId="0"/>
    <xf numFmtId="167" fontId="3" fillId="3" borderId="2" applyAlignment="1" pivotButton="0" quotePrefix="0" xfId="0">
      <alignment horizontal="left" vertical="center" indent="1"/>
    </xf>
    <xf numFmtId="0" fontId="4" fillId="4" borderId="2" applyAlignment="1" pivotButton="0" quotePrefix="0" xfId="0">
      <alignment horizontal="left" vertical="center" indent="1"/>
    </xf>
    <xf numFmtId="0" fontId="0" fillId="4" borderId="2" pivotButton="0" quotePrefix="0" xfId="0"/>
    <xf numFmtId="0" fontId="3" fillId="0" borderId="2" applyAlignment="1" pivotButton="0" quotePrefix="0" xfId="0">
      <alignment horizontal="left" vertical="top" wrapText="1" indent="1"/>
    </xf>
    <xf numFmtId="0" fontId="5" fillId="5" borderId="2" applyAlignment="1" pivotButton="0" quotePrefix="0" xfId="0">
      <alignment horizontal="center" vertical="center" wrapText="1"/>
    </xf>
    <xf numFmtId="0" fontId="0" fillId="5" borderId="2" pivotButton="0" quotePrefix="0" xfId="0"/>
    <xf numFmtId="0" fontId="8" fillId="0" borderId="2" applyAlignment="1" pivotButton="0" quotePrefix="0" xfId="0">
      <alignment horizontal="left" vertical="center" indent="1"/>
    </xf>
    <xf numFmtId="3" fontId="7" fillId="3" borderId="2" applyAlignment="1" pivotButton="0" quotePrefix="0" xfId="0">
      <alignment horizontal="right" vertical="center"/>
    </xf>
    <xf numFmtId="3" fontId="3" fillId="0" borderId="2" applyAlignment="1" pivotButton="0" quotePrefix="0" xfId="0">
      <alignment horizontal="right" vertical="center"/>
    </xf>
    <xf numFmtId="169" fontId="3" fillId="3" borderId="2" applyAlignment="1" pivotButton="0" quotePrefix="0" xfId="0">
      <alignment horizontal="right" vertical="center"/>
    </xf>
    <xf numFmtId="168" fontId="3" fillId="3" borderId="2" applyAlignment="1" pivotButton="0" quotePrefix="0" xfId="0">
      <alignment horizontal="right" vertical="center"/>
    </xf>
    <xf numFmtId="3" fontId="3" fillId="3" borderId="2" applyAlignment="1" pivotButton="0" quotePrefix="0" xfId="0">
      <alignment horizontal="right" vertical="center"/>
    </xf>
    <xf numFmtId="170" fontId="3" fillId="3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left" vertical="center" wrapText="1" indent="1"/>
    </xf>
    <xf numFmtId="171" fontId="7" fillId="3" borderId="2" applyAlignment="1" pivotButton="0" quotePrefix="0" xfId="0">
      <alignment horizontal="right" vertical="center"/>
    </xf>
    <xf numFmtId="171" fontId="3" fillId="0" borderId="2" applyAlignment="1" pivotButton="0" quotePrefix="0" xfId="0">
      <alignment horizontal="right" vertical="center"/>
    </xf>
    <xf numFmtId="172" fontId="3" fillId="3" borderId="2" applyAlignment="1" pivotButton="0" quotePrefix="0" xfId="0">
      <alignment horizontal="right" vertical="center"/>
    </xf>
    <xf numFmtId="171" fontId="3" fillId="3" borderId="2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3" fillId="0" borderId="2" applyAlignment="1" pivotButton="0" quotePrefix="0" xfId="0">
      <alignment horizontal="center" vertical="center"/>
    </xf>
    <xf numFmtId="0" fontId="7" fillId="2" borderId="2" applyAlignment="1" pivotButton="0" quotePrefix="0" xfId="0">
      <alignment horizontal="center" vertical="center"/>
    </xf>
    <xf numFmtId="168" fontId="7" fillId="3" borderId="2" applyAlignment="1" pivotButton="0" quotePrefix="0" xfId="0">
      <alignment horizontal="right" vertical="center"/>
    </xf>
    <xf numFmtId="0" fontId="8" fillId="2" borderId="2" applyAlignment="1" pivotButton="0" quotePrefix="0" xfId="0">
      <alignment horizontal="center" vertical="center"/>
    </xf>
    <xf numFmtId="0" fontId="8" fillId="0" borderId="1" applyAlignment="1" pivotButton="0" quotePrefix="0" xfId="0">
      <alignment horizontal="right" vertical="bottom"/>
    </xf>
    <xf numFmtId="0" fontId="2" fillId="0" borderId="2" applyAlignment="1" pivotButton="0" quotePrefix="0" xfId="0">
      <alignment horizontal="left" vertical="center" indent="1"/>
    </xf>
    <xf numFmtId="0" fontId="8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left" vertical="center" wrapText="1" indent="1"/>
    </xf>
    <xf numFmtId="9" fontId="3" fillId="0" borderId="2" applyAlignment="1" pivotButton="0" quotePrefix="0" xfId="0">
      <alignment horizontal="right" vertical="center"/>
    </xf>
    <xf numFmtId="173" fontId="3" fillId="0" borderId="2" applyAlignment="1" pivotButton="0" quotePrefix="0" xfId="0">
      <alignment horizontal="center" vertical="center"/>
    </xf>
    <xf numFmtId="165" fontId="3" fillId="3" borderId="2" applyAlignment="1" pivotButton="0" quotePrefix="0" xfId="0">
      <alignment horizontal="left" vertical="center" indent="1"/>
    </xf>
    <xf numFmtId="0" fontId="3" fillId="3" borderId="2" applyAlignment="1" pivotButton="0" quotePrefix="0" xfId="0">
      <alignment horizontal="left" vertical="center" indent="1"/>
    </xf>
    <xf numFmtId="170" fontId="7" fillId="3" borderId="2" applyAlignment="1" pivotButton="0" quotePrefix="0" xfId="0">
      <alignment horizontal="right" vertical="center"/>
    </xf>
    <xf numFmtId="0" fontId="3" fillId="2" borderId="2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営業報告書（月次）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対象月</t>
        </is>
      </c>
      <c r="B3" s="4" t="n"/>
      <c r="C3" s="5" t="n">
        <v>46296</v>
      </c>
      <c r="D3" s="6" t="n"/>
      <c r="E3" s="6" t="n"/>
      <c r="F3" s="6" t="n"/>
      <c r="G3" s="3" t="inlineStr">
        <is>
          <t>提出日</t>
        </is>
      </c>
      <c r="H3" s="4" t="n"/>
      <c r="I3" s="7" t="inlineStr">
        <is>
          <t>2026年11月2日</t>
        </is>
      </c>
      <c r="J3" s="6" t="n"/>
      <c r="K3" s="6" t="n"/>
      <c r="L3" s="6" t="n"/>
    </row>
    <row r="4" ht="21" customHeight="1">
      <c r="A4" s="3" t="inlineStr">
        <is>
          <t>部署</t>
        </is>
      </c>
      <c r="B4" s="4" t="n"/>
      <c r="C4" s="7" t="inlineStr">
        <is>
          <t>営業部 営業2課（5名）</t>
        </is>
      </c>
      <c r="D4" s="6" t="n"/>
      <c r="E4" s="6" t="n"/>
      <c r="F4" s="6" t="n"/>
      <c r="G4" s="3" t="inlineStr">
        <is>
          <t>報告者</t>
        </is>
      </c>
      <c r="H4" s="4" t="n"/>
      <c r="I4" s="7" t="inlineStr">
        <is>
          <t>課長 森</t>
        </is>
      </c>
      <c r="J4" s="6" t="n"/>
      <c r="K4" s="6" t="n"/>
      <c r="L4" s="6" t="n"/>
    </row>
    <row r="5" ht="21" customHeight="1">
      <c r="A5" s="3" t="inlineStr">
        <is>
          <t>提出先</t>
        </is>
      </c>
      <c r="B5" s="4" t="n"/>
      <c r="C5" s="7" t="inlineStr">
        <is>
          <t>営業部 部長</t>
        </is>
      </c>
      <c r="D5" s="6" t="n"/>
      <c r="E5" s="6" t="n"/>
      <c r="F5" s="6" t="n"/>
      <c r="G5" s="3" t="inlineStr">
        <is>
          <t>期間</t>
        </is>
      </c>
      <c r="H5" s="4" t="n"/>
      <c r="I5" s="8">
        <f>IF($C$3="","",DATE(YEAR($C$3),MONTH($C$3),1))</f>
        <v/>
      </c>
      <c r="J5" s="9" t="n"/>
      <c r="K5" s="10">
        <f>IF($I$5="","",DATE(YEAR($I$5),MONTH($I$5)+1,1)-1)</f>
        <v/>
      </c>
      <c r="L5" s="9" t="n"/>
    </row>
    <row r="6" ht="8" customHeight="1"/>
    <row r="7" ht="20" customHeight="1">
      <c r="A7" s="11" t="inlineStr">
        <is>
          <t>1. 今月の結論</t>
        </is>
      </c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</row>
    <row r="8" ht="18" customHeight="1">
      <c r="A8" s="13" t="inlineStr">
        <is>
          <t>・受注額は目標を達成しました。1,240万円で、目標の1,100万円を140万円上回りました。
・新規の商談数は目標に届かず、11月の課題です。14件で、目標の20件に6件足りません。
・売上は1,182万円で、目標の1,150万円を上回りました。</t>
        </is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</row>
    <row r="9" ht="18" customHeight="1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</row>
    <row r="10" ht="18" customHeight="1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</row>
    <row r="11" ht="8" customHeight="1"/>
    <row r="12" ht="20" customHeight="1">
      <c r="A12" s="11" t="inlineStr">
        <is>
          <t>2. 目標と実績</t>
        </is>
      </c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</row>
    <row r="13" ht="20" customHeight="1">
      <c r="A13" s="14" t="inlineStr">
        <is>
          <t>指標</t>
        </is>
      </c>
      <c r="B13" s="15" t="n"/>
      <c r="C13" s="15" t="n"/>
      <c r="D13" s="14" t="inlineStr">
        <is>
          <t>今月</t>
        </is>
      </c>
      <c r="E13" s="14" t="inlineStr">
        <is>
          <t>目標</t>
        </is>
      </c>
      <c r="F13" s="14" t="inlineStr">
        <is>
          <t>差</t>
        </is>
      </c>
      <c r="G13" s="14" t="inlineStr">
        <is>
          <t>達成率</t>
        </is>
      </c>
      <c r="H13" s="14" t="inlineStr">
        <is>
          <t>前月</t>
        </is>
      </c>
      <c r="I13" s="14" t="inlineStr">
        <is>
          <t>前月比</t>
        </is>
      </c>
      <c r="J13" s="14" t="inlineStr">
        <is>
          <t>ひとこと</t>
        </is>
      </c>
      <c r="K13" s="15" t="n"/>
      <c r="L13" s="15" t="n"/>
    </row>
    <row r="14" ht="20" customHeight="1">
      <c r="A14" s="16" t="inlineStr">
        <is>
          <t>売上（万円）</t>
        </is>
      </c>
      <c r="B14" s="6" t="n"/>
      <c r="C14" s="6" t="n"/>
      <c r="D14" s="17">
        <f>IF(COUNT('顧客別の売上'!F$18)=0,"",'顧客別の売上'!F$18)</f>
        <v/>
      </c>
      <c r="E14" s="18" t="n">
        <v>1150</v>
      </c>
      <c r="F14" s="19">
        <f>IF(COUNT(D14,E14)&lt;2,"",D14-E14)</f>
        <v/>
      </c>
      <c r="G14" s="20">
        <f>IF(COUNT(D14,E14)&lt;2,"",IF(E14&lt;=0,"",D14/E14))</f>
        <v/>
      </c>
      <c r="H14" s="21">
        <f>IF(COUNT('顧客別の売上'!G$18)=0,"",'顧客別の売上'!G$18)</f>
        <v/>
      </c>
      <c r="I14" s="22">
        <f>IF(COUNT(D14,H14)&lt;2,"",IF(H14&lt;=0,"",D14/H14-1))</f>
        <v/>
      </c>
      <c r="J14" s="23" t="inlineStr">
        <is>
          <t>N社・P社の注文が10月中に納品</t>
        </is>
      </c>
      <c r="K14" s="6" t="n"/>
      <c r="L14" s="6" t="n"/>
    </row>
    <row r="15" ht="20" customHeight="1">
      <c r="A15" s="16" t="inlineStr">
        <is>
          <t>受注額（万円）</t>
        </is>
      </c>
      <c r="B15" s="6" t="n"/>
      <c r="C15" s="6" t="n"/>
      <c r="D15" s="17">
        <f>IF(G32="","",G32)</f>
        <v/>
      </c>
      <c r="E15" s="18" t="n">
        <v>1100</v>
      </c>
      <c r="F15" s="19">
        <f>IF(COUNT(D15,E15)&lt;2,"",D15-E15)</f>
        <v/>
      </c>
      <c r="G15" s="20">
        <f>IF(COUNT(D15,E15)&lt;2,"",IF(E15&lt;=0,"",D15/E15))</f>
        <v/>
      </c>
      <c r="H15" s="18" t="n">
        <v>1060</v>
      </c>
      <c r="I15" s="22">
        <f>IF(COUNT(D15,H15)&lt;2,"",IF(H15&lt;=0,"",D15/H15-1))</f>
        <v/>
      </c>
      <c r="J15" s="23" t="inlineStr">
        <is>
          <t>9月の見積り3件が決まった</t>
        </is>
      </c>
      <c r="K15" s="6" t="n"/>
      <c r="L15" s="6" t="n"/>
    </row>
    <row r="16" ht="20" customHeight="1">
      <c r="A16" s="16" t="inlineStr">
        <is>
          <t>受注（件）</t>
        </is>
      </c>
      <c r="B16" s="6" t="n"/>
      <c r="C16" s="6" t="n"/>
      <c r="D16" s="17">
        <f>IF(F32="","",F32)</f>
        <v/>
      </c>
      <c r="E16" s="18" t="n"/>
      <c r="F16" s="19">
        <f>IF(COUNT(D16,E16)&lt;2,"",D16-E16)</f>
        <v/>
      </c>
      <c r="G16" s="20">
        <f>IF(COUNT(D16,E16)&lt;2,"",IF(E16&lt;=0,"",D16/E16))</f>
        <v/>
      </c>
      <c r="H16" s="18" t="n">
        <v>9</v>
      </c>
      <c r="I16" s="22">
        <f>IF(COUNT(D16,H16)&lt;2,"",IF(H16&lt;=0,"",D16/H16-1))</f>
        <v/>
      </c>
      <c r="J16" s="23" t="n"/>
      <c r="K16" s="6" t="n"/>
      <c r="L16" s="6" t="n"/>
    </row>
    <row r="17" ht="20" customHeight="1">
      <c r="A17" s="16" t="inlineStr">
        <is>
          <t>1件あたりの受注額（万円）</t>
        </is>
      </c>
      <c r="B17" s="6" t="n"/>
      <c r="C17" s="6" t="n"/>
      <c r="D17" s="24">
        <f>IF(COUNT(D15,D16)&lt;2,"",IF(D16&lt;=0,"",D15/D16))</f>
        <v/>
      </c>
      <c r="E17" s="25" t="n"/>
      <c r="F17" s="26">
        <f>IF(COUNT(D17,E17)&lt;2,"",D17-E17)</f>
        <v/>
      </c>
      <c r="G17" s="20">
        <f>IF(COUNT(D17,E17)&lt;2,"",IF(E17&lt;=0,"",D17/E17))</f>
        <v/>
      </c>
      <c r="H17" s="27">
        <f>IF(COUNT(H15,H16)&lt;2,"",IF(H16&lt;=0,"",H15/H16))</f>
        <v/>
      </c>
      <c r="I17" s="22">
        <f>IF(COUNT(D17,H17)&lt;2,"",IF(H17&lt;=0,"",D17/H17-1))</f>
        <v/>
      </c>
      <c r="J17" s="23" t="inlineStr">
        <is>
          <t>受注額÷受注の件数</t>
        </is>
      </c>
      <c r="K17" s="6" t="n"/>
      <c r="L17" s="6" t="n"/>
    </row>
    <row r="18" ht="20" customHeight="1">
      <c r="A18" s="16" t="inlineStr">
        <is>
          <t>新規の商談（件）</t>
        </is>
      </c>
      <c r="B18" s="6" t="n"/>
      <c r="C18" s="6" t="n"/>
      <c r="D18" s="17">
        <f>IF(D32="","",D32)</f>
        <v/>
      </c>
      <c r="E18" s="18" t="n">
        <v>20</v>
      </c>
      <c r="F18" s="19">
        <f>IF(COUNT(D18,E18)&lt;2,"",D18-E18)</f>
        <v/>
      </c>
      <c r="G18" s="20">
        <f>IF(COUNT(D18,E18)&lt;2,"",IF(E18&lt;=0,"",D18/E18))</f>
        <v/>
      </c>
      <c r="H18" s="18" t="n">
        <v>18</v>
      </c>
      <c r="I18" s="22">
        <f>IF(COUNT(D18,H18)&lt;2,"",IF(H18&lt;=0,"",D18/H18-1))</f>
        <v/>
      </c>
      <c r="J18" s="23" t="inlineStr">
        <is>
          <t>展示会が11月に延びた</t>
        </is>
      </c>
      <c r="K18" s="6" t="n"/>
      <c r="L18" s="6" t="n"/>
    </row>
    <row r="19" ht="20" customHeight="1">
      <c r="A19" s="16" t="inlineStr">
        <is>
          <t>訪問（件）</t>
        </is>
      </c>
      <c r="B19" s="6" t="n"/>
      <c r="C19" s="6" t="n"/>
      <c r="D19" s="17">
        <f>IF(C32="","",C32)</f>
        <v/>
      </c>
      <c r="E19" s="18" t="n">
        <v>160</v>
      </c>
      <c r="F19" s="19">
        <f>IF(COUNT(D19,E19)&lt;2,"",D19-E19)</f>
        <v/>
      </c>
      <c r="G19" s="20">
        <f>IF(COUNT(D19,E19)&lt;2,"",IF(E19&lt;=0,"",D19/E19))</f>
        <v/>
      </c>
      <c r="H19" s="18" t="n">
        <v>150</v>
      </c>
      <c r="I19" s="22">
        <f>IF(COUNT(D19,H19)&lt;2,"",IF(H19&lt;=0,"",D19/H19-1))</f>
        <v/>
      </c>
      <c r="J19" s="23" t="n"/>
      <c r="K19" s="6" t="n"/>
      <c r="L19" s="6" t="n"/>
    </row>
    <row r="20" ht="20" customHeight="1">
      <c r="A20" s="16" t="inlineStr">
        <is>
          <t>見積りの提出（件）</t>
        </is>
      </c>
      <c r="B20" s="6" t="n"/>
      <c r="C20" s="6" t="n"/>
      <c r="D20" s="17">
        <f>IF(E32="","",E32)</f>
        <v/>
      </c>
      <c r="E20" s="18" t="n">
        <v>30</v>
      </c>
      <c r="F20" s="19">
        <f>IF(COUNT(D20,E20)&lt;2,"",D20-E20)</f>
        <v/>
      </c>
      <c r="G20" s="20">
        <f>IF(COUNT(D20,E20)&lt;2,"",IF(E20&lt;=0,"",D20/E20))</f>
        <v/>
      </c>
      <c r="H20" s="18" t="n">
        <v>26</v>
      </c>
      <c r="I20" s="22">
        <f>IF(COUNT(D20,H20)&lt;2,"",IF(H20&lt;=0,"",D20/H20-1))</f>
        <v/>
      </c>
      <c r="J20" s="23" t="n"/>
      <c r="K20" s="6" t="n"/>
      <c r="L20" s="6" t="n"/>
    </row>
    <row r="21" ht="16" customHeight="1">
      <c r="A21" s="28" t="inlineStr">
        <is>
          <t>今月の欄は、売上は「顧客別の売上」、受注は「案件の一覧」、ほかは担当者別の表から、色の付いた欄に数式で入ります。</t>
        </is>
      </c>
    </row>
    <row r="22" ht="16" customHeight="1">
      <c r="A22" s="28" t="inlineStr">
        <is>
          <t>差＝今月−目標、達成率＝今月÷目標、前月比＝今月÷前月−1。色の付いた欄は数式で計算します。</t>
        </is>
      </c>
    </row>
    <row r="23" ht="16" customHeight="1">
      <c r="A23" s="28" t="inlineStr">
        <is>
          <t>前月の欄には、先月の報告書の今月の数字を写します。</t>
        </is>
      </c>
    </row>
    <row r="24" ht="8" customHeight="1"/>
    <row r="25" ht="20" customHeight="1">
      <c r="A25" s="11" t="inlineStr">
        <is>
          <t>3. 担当者別の実績</t>
        </is>
      </c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</row>
    <row r="26" ht="30" customHeight="1">
      <c r="A26" s="14" t="inlineStr">
        <is>
          <t>担当</t>
        </is>
      </c>
      <c r="B26" s="15" t="n"/>
      <c r="C26" s="14" t="inlineStr">
        <is>
          <t>訪問</t>
        </is>
      </c>
      <c r="D26" s="14" t="inlineStr">
        <is>
          <t>新規の
商談</t>
        </is>
      </c>
      <c r="E26" s="14" t="inlineStr">
        <is>
          <t>見積り
（件）</t>
        </is>
      </c>
      <c r="F26" s="14" t="inlineStr">
        <is>
          <t>受注
（件）</t>
        </is>
      </c>
      <c r="G26" s="14" t="inlineStr">
        <is>
          <t>受注額（万円）</t>
        </is>
      </c>
      <c r="H26" s="15" t="n"/>
      <c r="I26" s="14" t="inlineStr">
        <is>
          <t>受注の目標</t>
        </is>
      </c>
      <c r="J26" s="15" t="n"/>
      <c r="K26" s="14" t="inlineStr">
        <is>
          <t>達成率</t>
        </is>
      </c>
      <c r="L26" s="15" t="n"/>
    </row>
    <row r="27" ht="20" customHeight="1">
      <c r="A27" s="29" t="inlineStr">
        <is>
          <t>森</t>
        </is>
      </c>
      <c r="B27" s="6" t="n"/>
      <c r="C27" s="18" t="n">
        <v>12</v>
      </c>
      <c r="D27" s="18" t="n">
        <v>1</v>
      </c>
      <c r="E27" s="18" t="n">
        <v>2</v>
      </c>
      <c r="F27" s="21">
        <f>IF(OR(A27="",$I$5=""),"",COUNTIFS('案件の一覧'!G$12:G$30,A27,'案件の一覧'!H$12:H$30,"受注",'案件の一覧'!L$12:L$30,"&gt;="&amp;$I$5,'案件の一覧'!L$12:L$30,"&lt;="&amp;$K$5))</f>
        <v/>
      </c>
      <c r="G27" s="21">
        <f>IF(OR(A27="",$I$5=""),"",SUMIFS('案件の一覧'!I$12:I$30,'案件の一覧'!G$12:G$30,A27,'案件の一覧'!H$12:H$30,"受注",'案件の一覧'!L$12:L$30,"&gt;="&amp;$I$5,'案件の一覧'!L$12:L$30,"&lt;="&amp;$K$5))</f>
        <v/>
      </c>
      <c r="H27" s="9" t="n"/>
      <c r="I27" s="18" t="n"/>
      <c r="J27" s="6" t="n"/>
      <c r="K27" s="20">
        <f>IF(COUNT(G27,I27)&lt;2,"",IF(I27&lt;=0,"",G27/I27))</f>
        <v/>
      </c>
      <c r="L27" s="9" t="n"/>
    </row>
    <row r="28" ht="20" customHeight="1">
      <c r="A28" s="29" t="inlineStr">
        <is>
          <t>高橋</t>
        </is>
      </c>
      <c r="B28" s="6" t="n"/>
      <c r="C28" s="18" t="n">
        <v>31</v>
      </c>
      <c r="D28" s="18" t="n">
        <v>3</v>
      </c>
      <c r="E28" s="18" t="n">
        <v>5</v>
      </c>
      <c r="F28" s="21">
        <f>IF(OR(A28="",$I$5=""),"",COUNTIFS('案件の一覧'!G$12:G$30,A28,'案件の一覧'!H$12:H$30,"受注",'案件の一覧'!L$12:L$30,"&gt;="&amp;$I$5,'案件の一覧'!L$12:L$30,"&lt;="&amp;$K$5))</f>
        <v/>
      </c>
      <c r="G28" s="21">
        <f>IF(OR(A28="",$I$5=""),"",SUMIFS('案件の一覧'!I$12:I$30,'案件の一覧'!G$12:G$30,A28,'案件の一覧'!H$12:H$30,"受注",'案件の一覧'!L$12:L$30,"&gt;="&amp;$I$5,'案件の一覧'!L$12:L$30,"&lt;="&amp;$K$5))</f>
        <v/>
      </c>
      <c r="H28" s="9" t="n"/>
      <c r="I28" s="18" t="n">
        <v>350</v>
      </c>
      <c r="J28" s="6" t="n"/>
      <c r="K28" s="20">
        <f>IF(COUNT(G28,I28)&lt;2,"",IF(I28&lt;=0,"",G28/I28))</f>
        <v/>
      </c>
      <c r="L28" s="9" t="n"/>
    </row>
    <row r="29" ht="20" customHeight="1">
      <c r="A29" s="29" t="inlineStr">
        <is>
          <t>佐々木</t>
        </is>
      </c>
      <c r="B29" s="6" t="n"/>
      <c r="C29" s="18" t="n">
        <v>42</v>
      </c>
      <c r="D29" s="18" t="n">
        <v>4</v>
      </c>
      <c r="E29" s="18" t="n">
        <v>8</v>
      </c>
      <c r="F29" s="21">
        <f>IF(OR(A29="",$I$5=""),"",COUNTIFS('案件の一覧'!G$12:G$30,A29,'案件の一覧'!H$12:H$30,"受注",'案件の一覧'!L$12:L$30,"&gt;="&amp;$I$5,'案件の一覧'!L$12:L$30,"&lt;="&amp;$K$5))</f>
        <v/>
      </c>
      <c r="G29" s="21">
        <f>IF(OR(A29="",$I$5=""),"",SUMIFS('案件の一覧'!I$12:I$30,'案件の一覧'!G$12:G$30,A29,'案件の一覧'!H$12:H$30,"受注",'案件の一覧'!L$12:L$30,"&gt;="&amp;$I$5,'案件の一覧'!L$12:L$30,"&lt;="&amp;$K$5))</f>
        <v/>
      </c>
      <c r="H29" s="9" t="n"/>
      <c r="I29" s="18" t="n">
        <v>300</v>
      </c>
      <c r="J29" s="6" t="n"/>
      <c r="K29" s="20">
        <f>IF(COUNT(G29,I29)&lt;2,"",IF(I29&lt;=0,"",G29/I29))</f>
        <v/>
      </c>
      <c r="L29" s="9" t="n"/>
    </row>
    <row r="30" ht="20" customHeight="1">
      <c r="A30" s="29" t="inlineStr">
        <is>
          <t>山口</t>
        </is>
      </c>
      <c r="B30" s="6" t="n"/>
      <c r="C30" s="18" t="n">
        <v>40</v>
      </c>
      <c r="D30" s="18" t="n">
        <v>3</v>
      </c>
      <c r="E30" s="18" t="n">
        <v>8</v>
      </c>
      <c r="F30" s="21">
        <f>IF(OR(A30="",$I$5=""),"",COUNTIFS('案件の一覧'!G$12:G$30,A30,'案件の一覧'!H$12:H$30,"受注",'案件の一覧'!L$12:L$30,"&gt;="&amp;$I$5,'案件の一覧'!L$12:L$30,"&lt;="&amp;$K$5))</f>
        <v/>
      </c>
      <c r="G30" s="21">
        <f>IF(OR(A30="",$I$5=""),"",SUMIFS('案件の一覧'!I$12:I$30,'案件の一覧'!G$12:G$30,A30,'案件の一覧'!H$12:H$30,"受注",'案件の一覧'!L$12:L$30,"&gt;="&amp;$I$5,'案件の一覧'!L$12:L$30,"&lt;="&amp;$K$5))</f>
        <v/>
      </c>
      <c r="H30" s="9" t="n"/>
      <c r="I30" s="18" t="n">
        <v>250</v>
      </c>
      <c r="J30" s="6" t="n"/>
      <c r="K30" s="20">
        <f>IF(COUNT(G30,I30)&lt;2,"",IF(I30&lt;=0,"",G30/I30))</f>
        <v/>
      </c>
      <c r="L30" s="9" t="n"/>
    </row>
    <row r="31" ht="20" customHeight="1">
      <c r="A31" s="29" t="inlineStr">
        <is>
          <t>井上</t>
        </is>
      </c>
      <c r="B31" s="6" t="n"/>
      <c r="C31" s="18" t="n">
        <v>35</v>
      </c>
      <c r="D31" s="18" t="n">
        <v>3</v>
      </c>
      <c r="E31" s="18" t="n">
        <v>7</v>
      </c>
      <c r="F31" s="21">
        <f>IF(OR(A31="",$I$5=""),"",COUNTIFS('案件の一覧'!G$12:G$30,A31,'案件の一覧'!H$12:H$30,"受注",'案件の一覧'!L$12:L$30,"&gt;="&amp;$I$5,'案件の一覧'!L$12:L$30,"&lt;="&amp;$K$5))</f>
        <v/>
      </c>
      <c r="G31" s="21">
        <f>IF(OR(A31="",$I$5=""),"",SUMIFS('案件の一覧'!I$12:I$30,'案件の一覧'!G$12:G$30,A31,'案件の一覧'!H$12:H$30,"受注",'案件の一覧'!L$12:L$30,"&gt;="&amp;$I$5,'案件の一覧'!L$12:L$30,"&lt;="&amp;$K$5))</f>
        <v/>
      </c>
      <c r="H31" s="9" t="n"/>
      <c r="I31" s="18" t="n">
        <v>200</v>
      </c>
      <c r="J31" s="6" t="n"/>
      <c r="K31" s="20">
        <f>IF(COUNT(G31,I31)&lt;2,"",IF(I31&lt;=0,"",G31/I31))</f>
        <v/>
      </c>
      <c r="L31" s="9" t="n"/>
    </row>
    <row r="32" ht="22" customHeight="1">
      <c r="A32" s="30" t="inlineStr">
        <is>
          <t>合計</t>
        </is>
      </c>
      <c r="B32" s="4" t="n"/>
      <c r="C32" s="17">
        <f>IF(COUNT(C27:C31)=0,"",SUM(C27:C31))</f>
        <v/>
      </c>
      <c r="D32" s="17">
        <f>IF(COUNT(D27:D31)=0,"",SUM(D27:D31))</f>
        <v/>
      </c>
      <c r="E32" s="17">
        <f>IF(COUNT(E27:E31)=0,"",SUM(E27:E31))</f>
        <v/>
      </c>
      <c r="F32" s="17">
        <f>IF(COUNT(F27:F31)=0,"",SUM(F27:F31))</f>
        <v/>
      </c>
      <c r="G32" s="17">
        <f>IF(COUNT(G27:G31)=0,"",SUM(G27:G31))</f>
        <v/>
      </c>
      <c r="H32" s="9" t="n"/>
      <c r="I32" s="17">
        <f>IF(COUNT(I27:I31)=0,"",SUM(I27:I31))</f>
        <v/>
      </c>
      <c r="J32" s="9" t="n"/>
      <c r="K32" s="31">
        <f>IF(COUNT(G32,I32)&lt;2,"",IF(I32&lt;=0,"",G32/I32))</f>
        <v/>
      </c>
      <c r="L32" s="9" t="n"/>
    </row>
    <row r="33" ht="16" customHeight="1">
      <c r="A33" s="28" t="inlineStr">
        <is>
          <t>訪問・新規の商談・見積りは、各自の営業日報の月の合計を写します。</t>
        </is>
      </c>
    </row>
    <row r="34" ht="16" customHeight="1">
      <c r="A34" s="28" t="inlineStr">
        <is>
          <t>受注は「案件の一覧」から担当・段階・日付で数え、色の付いた欄に出します。担当の名前は一覧と同じ書き方にします。</t>
        </is>
      </c>
    </row>
    <row r="35" ht="8" customHeight="1"/>
    <row r="36" ht="20" customHeight="1">
      <c r="A36" s="11" t="inlineStr">
        <is>
          <t>4. 数字が動いた理由</t>
        </is>
      </c>
      <c r="B36" s="12" t="n"/>
      <c r="C36" s="12" t="n"/>
      <c r="D36" s="12" t="n"/>
      <c r="E36" s="12" t="n"/>
      <c r="F36" s="12" t="n"/>
      <c r="G36" s="12" t="n"/>
      <c r="H36" s="12" t="n"/>
      <c r="I36" s="12" t="n"/>
      <c r="J36" s="12" t="n"/>
      <c r="K36" s="12" t="n"/>
      <c r="L36" s="12" t="n"/>
    </row>
    <row r="37" ht="18" customHeight="1">
      <c r="A37" s="13" t="inlineStr">
        <is>
          <t>・受注額：9月に出した見積り3件（N社・Q社・S社、合わせて470万円）が10月に決まりました。
・新規の商談：出展する展示会が11月12〜13日に延び、見込み客の名簿が入りませんでした。今月の14件は、紹介と問い合わせからの商談です。
・売上：9月から10月に注文をいただいたN社・P社の分が、10月中に納品になりました。</t>
        </is>
      </c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</row>
    <row r="38" ht="18" customHeight="1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</row>
    <row r="39" ht="18" customHeight="1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</row>
    <row r="40" ht="18" customHeight="1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</row>
    <row r="41" ht="8" customHeight="1"/>
    <row r="42" ht="20" customHeight="1">
      <c r="A42" s="11" t="inlineStr">
        <is>
          <t>5. 問題と対応</t>
        </is>
      </c>
      <c r="B42" s="12" t="n"/>
      <c r="C42" s="12" t="n"/>
      <c r="D42" s="12" t="n"/>
      <c r="E42" s="12" t="n"/>
      <c r="F42" s="12" t="n"/>
      <c r="G42" s="12" t="n"/>
      <c r="H42" s="12" t="n"/>
      <c r="I42" s="12" t="n"/>
      <c r="J42" s="12" t="n"/>
      <c r="K42" s="12" t="n"/>
      <c r="L42" s="12" t="n"/>
    </row>
    <row r="43" ht="18" customHeight="1">
      <c r="A43" s="13" t="inlineStr">
        <is>
          <t>部長の出張中（10月7日〜9日）に見積りの承認が止まり、見積り2件の提出が3日遅れました。部長が不在のときは課長が代わりに承認することにし、10月19日から運用しています。</t>
        </is>
      </c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</row>
    <row r="44" ht="18" customHeight="1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</row>
    <row r="45" ht="18" customHeight="1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</row>
    <row r="46" ht="8" customHeight="1"/>
    <row r="47" ht="20" customHeight="1">
      <c r="A47" s="11" t="inlineStr">
        <is>
          <t>6. 来月の予定と見込み</t>
        </is>
      </c>
      <c r="B47" s="12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2" t="n"/>
      <c r="L47" s="12" t="n"/>
    </row>
    <row r="48" ht="18" customHeight="1">
      <c r="A48" s="13" t="inlineStr">
        <is>
          <t>・11月12〜13日の展示会の名簿から20件に連絡し、月末までに商談を10件入れます。
・11月に結果が出る見積りは、A社（320万円）・H社（240万円）など4件です。見積り提出と提案中の案件の見込み額は、合わせて607万円です（案件の一覧）。</t>
        </is>
      </c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</row>
    <row r="49" ht="18" customHeight="1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</row>
    <row r="50" ht="18" customHeight="1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</row>
    <row r="51" ht="8" customHeight="1"/>
    <row r="52" ht="20" customHeight="1">
      <c r="A52" s="11" t="inlineStr">
        <is>
          <t>7. 相談・お願い</t>
        </is>
      </c>
      <c r="B52" s="12" t="n"/>
      <c r="C52" s="12" t="n"/>
      <c r="D52" s="12" t="n"/>
      <c r="E52" s="12" t="n"/>
      <c r="F52" s="12" t="n"/>
      <c r="G52" s="12" t="n"/>
      <c r="H52" s="12" t="n"/>
      <c r="I52" s="12" t="n"/>
      <c r="J52" s="12" t="n"/>
      <c r="K52" s="12" t="n"/>
      <c r="L52" s="12" t="n"/>
    </row>
    <row r="53" ht="18" customHeight="1">
      <c r="A53" s="13" t="inlineStr">
        <is>
          <t>展示会のあとの連絡に、11月17〜28日の2週間、他の課から1名の応援をお願いします。</t>
        </is>
      </c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</row>
    <row r="54" ht="18" customHeight="1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</row>
    <row r="55" ht="8" customHeight="1"/>
    <row r="56" ht="18" customHeight="1">
      <c r="G56" s="32" t="inlineStr">
        <is>
          <t>承認</t>
        </is>
      </c>
      <c r="H56" s="4" t="n"/>
      <c r="I56" s="32" t="inlineStr">
        <is>
          <t>確認</t>
        </is>
      </c>
      <c r="J56" s="4" t="n"/>
      <c r="K56" s="32" t="inlineStr">
        <is>
          <t>作成</t>
        </is>
      </c>
      <c r="L56" s="4" t="n"/>
    </row>
    <row r="57" ht="18" customHeight="1">
      <c r="G57" s="7" t="n"/>
      <c r="H57" s="6" t="n"/>
      <c r="I57" s="7" t="n"/>
      <c r="J57" s="6" t="n"/>
      <c r="K57" s="7" t="n"/>
      <c r="L57" s="6" t="n"/>
    </row>
    <row r="58" ht="18" customHeight="1">
      <c r="G58" s="6" t="n"/>
      <c r="H58" s="6" t="n"/>
      <c r="I58" s="6" t="n"/>
      <c r="J58" s="6" t="n"/>
      <c r="K58" s="6" t="n"/>
      <c r="L58" s="6" t="n"/>
    </row>
    <row r="59" ht="18" customHeight="1">
      <c r="G59" s="6" t="n"/>
      <c r="H59" s="6" t="n"/>
      <c r="I59" s="6" t="n"/>
      <c r="J59" s="6" t="n"/>
      <c r="K59" s="6" t="n"/>
      <c r="L59" s="6" t="n"/>
    </row>
  </sheetData>
  <mergeCells count="81">
    <mergeCell ref="I4:L4"/>
    <mergeCell ref="A21:L21"/>
    <mergeCell ref="I26:J26"/>
    <mergeCell ref="K26:L26"/>
    <mergeCell ref="G57:H59"/>
    <mergeCell ref="I57:J59"/>
    <mergeCell ref="A23:L23"/>
    <mergeCell ref="A27:B27"/>
    <mergeCell ref="A52:L52"/>
    <mergeCell ref="A34:L34"/>
    <mergeCell ref="A37:L40"/>
    <mergeCell ref="J13:L13"/>
    <mergeCell ref="A28:B28"/>
    <mergeCell ref="K28:L28"/>
    <mergeCell ref="A36:L36"/>
    <mergeCell ref="J15:L15"/>
    <mergeCell ref="I30:J30"/>
    <mergeCell ref="A30:B30"/>
    <mergeCell ref="K30:L30"/>
    <mergeCell ref="A53:L54"/>
    <mergeCell ref="A12:L12"/>
    <mergeCell ref="J16:L16"/>
    <mergeCell ref="C3:F3"/>
    <mergeCell ref="I32:J32"/>
    <mergeCell ref="A14:C14"/>
    <mergeCell ref="K32:L32"/>
    <mergeCell ref="C5:F5"/>
    <mergeCell ref="I56:J56"/>
    <mergeCell ref="K56:L56"/>
    <mergeCell ref="A26:B26"/>
    <mergeCell ref="A13:C13"/>
    <mergeCell ref="C4:F4"/>
    <mergeCell ref="K27:L27"/>
    <mergeCell ref="A15:C15"/>
    <mergeCell ref="G26:H26"/>
    <mergeCell ref="A43:L45"/>
    <mergeCell ref="K57:L59"/>
    <mergeCell ref="J14:L14"/>
    <mergeCell ref="A16:C16"/>
    <mergeCell ref="A25:L25"/>
    <mergeCell ref="A18:C18"/>
    <mergeCell ref="K5:L5"/>
    <mergeCell ref="K29:L29"/>
    <mergeCell ref="A42:L42"/>
    <mergeCell ref="A47:L47"/>
    <mergeCell ref="A22:L22"/>
    <mergeCell ref="A8:L10"/>
    <mergeCell ref="K31:L31"/>
    <mergeCell ref="A3:B3"/>
    <mergeCell ref="A20:C20"/>
    <mergeCell ref="J18:L18"/>
    <mergeCell ref="A5:B5"/>
    <mergeCell ref="A32:B32"/>
    <mergeCell ref="J17:L17"/>
    <mergeCell ref="A4:B4"/>
    <mergeCell ref="G32:H32"/>
    <mergeCell ref="J19:L19"/>
    <mergeCell ref="G56:H56"/>
    <mergeCell ref="A7:L7"/>
    <mergeCell ref="G27:H27"/>
    <mergeCell ref="I27:J27"/>
    <mergeCell ref="J20:L20"/>
    <mergeCell ref="A33:L33"/>
    <mergeCell ref="A17:C17"/>
    <mergeCell ref="G28:H28"/>
    <mergeCell ref="I28:J28"/>
    <mergeCell ref="G3:H3"/>
    <mergeCell ref="A19:C19"/>
    <mergeCell ref="G30:H30"/>
    <mergeCell ref="G5:H5"/>
    <mergeCell ref="I5:J5"/>
    <mergeCell ref="G29:H29"/>
    <mergeCell ref="G4:H4"/>
    <mergeCell ref="I29:J29"/>
    <mergeCell ref="A29:B29"/>
    <mergeCell ref="I3:L3"/>
    <mergeCell ref="A1:L1"/>
    <mergeCell ref="G31:H31"/>
    <mergeCell ref="A48:L50"/>
    <mergeCell ref="I31:J31"/>
    <mergeCell ref="A31:B31"/>
  </mergeCell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2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</cols>
  <sheetData>
    <row r="1" ht="30" customHeight="1">
      <c r="A1" s="1" t="inlineStr">
        <is>
          <t>案件の一覧（受注・見込み・失注）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3" t="inlineStr">
        <is>
          <t>単位：万円（税別）</t>
        </is>
      </c>
      <c r="N1" s="2" t="n"/>
      <c r="O1" s="2" t="n"/>
      <c r="P1" s="2" t="n"/>
    </row>
    <row r="2" ht="6" customHeight="1"/>
    <row r="3" ht="20" customHeight="1">
      <c r="A3" s="14" t="inlineStr">
        <is>
          <t>段階</t>
        </is>
      </c>
      <c r="B3" s="15" t="n"/>
      <c r="C3" s="15" t="n"/>
      <c r="D3" s="14" t="inlineStr">
        <is>
          <t>件数</t>
        </is>
      </c>
      <c r="E3" s="15" t="n"/>
      <c r="F3" s="14" t="inlineStr">
        <is>
          <t>金額（万円）</t>
        </is>
      </c>
      <c r="G3" s="15" t="n"/>
      <c r="H3" s="14" t="inlineStr">
        <is>
          <t>見込み額（万円）</t>
        </is>
      </c>
      <c r="I3" s="15" t="n"/>
    </row>
    <row r="4" ht="20" customHeight="1">
      <c r="A4" s="16" t="inlineStr">
        <is>
          <t>受注（対象月）</t>
        </is>
      </c>
      <c r="B4" s="6" t="n"/>
      <c r="C4" s="6" t="n"/>
      <c r="D4" s="21">
        <f>IF('営業報告書（月次）'!$I$5="","",COUNTIFS(H$12:H$30,"受注",L$12:L$30,"&gt;="&amp;'営業報告書（月次）'!$I$5,L$12:L$30,"&lt;="&amp;'営業報告書（月次）'!$K$5))</f>
        <v/>
      </c>
      <c r="E4" s="9" t="n"/>
      <c r="F4" s="21">
        <f>IF('営業報告書（月次）'!$I$5="","",SUMIFS(I$12:I$30,H$12:H$30,"受注",L$12:L$30,"&gt;="&amp;'営業報告書（月次）'!$I$5,L$12:L$30,"&lt;="&amp;'営業報告書（月次）'!$K$5))</f>
        <v/>
      </c>
      <c r="G4" s="9" t="n"/>
      <c r="H4" s="21">
        <f>IF('営業報告書（月次）'!$I$5="","",SUMIFS(K$12:K$30,H$12:H$30,"受注",L$12:L$30,"&gt;="&amp;'営業報告書（月次）'!$I$5,L$12:L$30,"&lt;="&amp;'営業報告書（月次）'!$K$5))</f>
        <v/>
      </c>
      <c r="I4" s="9" t="n"/>
    </row>
    <row r="5" ht="20" customHeight="1">
      <c r="A5" s="16" t="inlineStr">
        <is>
          <t>見積り提出</t>
        </is>
      </c>
      <c r="B5" s="6" t="n"/>
      <c r="C5" s="6" t="n"/>
      <c r="D5" s="21">
        <f>IF(COUNTA(H$12:H$30)=0,"",COUNTIF(H$12:H$30,"見積り提出"))</f>
        <v/>
      </c>
      <c r="E5" s="9" t="n"/>
      <c r="F5" s="21">
        <f>IF(COUNTA(H$12:H$30)=0,"",SUMIF(H$12:H$30,"見積り提出",I$12:I$30))</f>
        <v/>
      </c>
      <c r="G5" s="9" t="n"/>
      <c r="H5" s="21">
        <f>IF(COUNTA(H$12:H$30)=0,"",SUMIF(H$12:H$30,"見積り提出",K$12:K$30))</f>
        <v/>
      </c>
      <c r="I5" s="9" t="n"/>
    </row>
    <row r="6" ht="20" customHeight="1">
      <c r="A6" s="16" t="inlineStr">
        <is>
          <t>提案中</t>
        </is>
      </c>
      <c r="B6" s="6" t="n"/>
      <c r="C6" s="6" t="n"/>
      <c r="D6" s="21">
        <f>IF(COUNTA(H$12:H$30)=0,"",COUNTIF(H$12:H$30,"提案中"))</f>
        <v/>
      </c>
      <c r="E6" s="9" t="n"/>
      <c r="F6" s="21">
        <f>IF(COUNTA(H$12:H$30)=0,"",SUMIF(H$12:H$30,"提案中",I$12:I$30))</f>
        <v/>
      </c>
      <c r="G6" s="9" t="n"/>
      <c r="H6" s="21">
        <f>IF(COUNTA(H$12:H$30)=0,"",SUMIF(H$12:H$30,"提案中",K$12:K$30))</f>
        <v/>
      </c>
      <c r="I6" s="9" t="n"/>
    </row>
    <row r="7" ht="20" customHeight="1">
      <c r="A7" s="16" t="inlineStr">
        <is>
          <t>失注</t>
        </is>
      </c>
      <c r="B7" s="6" t="n"/>
      <c r="C7" s="6" t="n"/>
      <c r="D7" s="21">
        <f>IF(COUNTA(H$12:H$30)=0,"",COUNTIF(H$12:H$30,"失注"))</f>
        <v/>
      </c>
      <c r="E7" s="9" t="n"/>
      <c r="F7" s="21">
        <f>IF(COUNTA(H$12:H$30)=0,"",SUMIF(H$12:H$30,"失注",I$12:I$30))</f>
        <v/>
      </c>
      <c r="G7" s="9" t="n"/>
      <c r="H7" s="21">
        <f>IF(COUNTA(H$12:H$30)=0,"",SUMIF(H$12:H$30,"失注",K$12:K$30))</f>
        <v/>
      </c>
      <c r="I7" s="9" t="n"/>
    </row>
    <row r="8" ht="20" customHeight="1">
      <c r="A8" s="34" t="inlineStr">
        <is>
          <t>見積り提出＋提案中（見込み）</t>
        </is>
      </c>
      <c r="B8" s="6" t="n"/>
      <c r="C8" s="6" t="n"/>
      <c r="D8" s="17">
        <f>IF(COUNTA(H$12:H$30)=0,"",COUNTIF(H$12:H$30,"見積り提出")+COUNTIF(H$12:H$30,"提案中"))</f>
        <v/>
      </c>
      <c r="E8" s="9" t="n"/>
      <c r="F8" s="17">
        <f>IF(COUNTA(H$12:H$30)=0,"",SUMIF(H$12:H$30,"見積り提出",I$12:I$30)+SUMIF(H$12:H$30,"提案中",I$12:I$30))</f>
        <v/>
      </c>
      <c r="G8" s="9" t="n"/>
      <c r="H8" s="17">
        <f>IF(COUNTA(H$12:H$30)=0,"",SUMIF(H$12:H$30,"見積り提出",K$12:K$30)+SUMIF(H$12:H$30,"提案中",K$12:K$30))</f>
        <v/>
      </c>
      <c r="I8" s="9" t="n"/>
    </row>
    <row r="9" ht="16" customHeight="1">
      <c r="A9" s="28" t="inlineStr">
        <is>
          <t>受注は「営業報告書（月次）」の対象月に受注した案件だけを数えます。見積り提出・提案中・失注は、一覧にある案件をすべて数えます。</t>
        </is>
      </c>
    </row>
    <row r="10" ht="8" customHeight="1"/>
    <row r="11" ht="30" customHeight="1">
      <c r="A11" s="14" t="inlineStr">
        <is>
          <t>No.</t>
        </is>
      </c>
      <c r="B11" s="14" t="inlineStr">
        <is>
          <t>顧客</t>
        </is>
      </c>
      <c r="C11" s="15" t="n"/>
      <c r="D11" s="14" t="inlineStr">
        <is>
          <t>案件の内容</t>
        </is>
      </c>
      <c r="E11" s="15" t="n"/>
      <c r="F11" s="15" t="n"/>
      <c r="G11" s="14" t="inlineStr">
        <is>
          <t>担当</t>
        </is>
      </c>
      <c r="H11" s="14" t="inlineStr">
        <is>
          <t>段階</t>
        </is>
      </c>
      <c r="I11" s="14" t="inlineStr">
        <is>
          <t>金額
（万円）</t>
        </is>
      </c>
      <c r="J11" s="14" t="inlineStr">
        <is>
          <t>確度</t>
        </is>
      </c>
      <c r="K11" s="14" t="inlineStr">
        <is>
          <t>見込み額
（万円）</t>
        </is>
      </c>
      <c r="L11" s="14" t="inlineStr">
        <is>
          <t>受注・
失注の日</t>
        </is>
      </c>
      <c r="M11" s="14" t="inlineStr">
        <is>
          <t>次の動き・メモ</t>
        </is>
      </c>
      <c r="N11" s="15" t="n"/>
      <c r="O11" s="15" t="n"/>
      <c r="P11" s="15" t="n"/>
    </row>
    <row r="12" ht="20" customHeight="1">
      <c r="A12" s="35" t="inlineStr">
        <is>
          <t>1</t>
        </is>
      </c>
      <c r="B12" s="16" t="inlineStr">
        <is>
          <t>N社</t>
        </is>
      </c>
      <c r="C12" s="6" t="n"/>
      <c r="D12" s="36" t="inlineStr">
        <is>
          <t>生産設備の更新</t>
        </is>
      </c>
      <c r="E12" s="6" t="n"/>
      <c r="F12" s="6" t="n"/>
      <c r="G12" s="35" t="inlineStr">
        <is>
          <t>佐々木</t>
        </is>
      </c>
      <c r="H12" s="35" t="inlineStr">
        <is>
          <t>受注</t>
        </is>
      </c>
      <c r="I12" s="18" t="n">
        <v>120</v>
      </c>
      <c r="J12" s="37" t="n"/>
      <c r="K12" s="21">
        <f>IF(OR(H12="",I12=""),"",IF(H12="受注",I12,IF(H12="失注",0,IF(J12="","",I12*J12))))</f>
        <v/>
      </c>
      <c r="L12" s="38" t="n">
        <v>46297</v>
      </c>
      <c r="M12" s="23" t="inlineStr">
        <is>
          <t>9月に見積り。10月に納品済み</t>
        </is>
      </c>
      <c r="N12" s="6" t="n"/>
      <c r="O12" s="6" t="n"/>
      <c r="P12" s="6" t="n"/>
    </row>
    <row r="13" ht="20" customHeight="1">
      <c r="A13" s="35" t="inlineStr">
        <is>
          <t>2</t>
        </is>
      </c>
      <c r="B13" s="16" t="inlineStr">
        <is>
          <t>P社</t>
        </is>
      </c>
      <c r="C13" s="6" t="n"/>
      <c r="D13" s="36" t="inlineStr">
        <is>
          <t>消耗部品の追加の注文</t>
        </is>
      </c>
      <c r="E13" s="6" t="n"/>
      <c r="F13" s="6" t="n"/>
      <c r="G13" s="35" t="inlineStr">
        <is>
          <t>山口</t>
        </is>
      </c>
      <c r="H13" s="35" t="inlineStr">
        <is>
          <t>受注</t>
        </is>
      </c>
      <c r="I13" s="18" t="n">
        <v>45</v>
      </c>
      <c r="J13" s="37" t="n"/>
      <c r="K13" s="21">
        <f>IF(OR(H13="",I13=""),"",IF(H13="受注",I13,IF(H13="失注",0,IF(J13="","",I13*J13))))</f>
        <v/>
      </c>
      <c r="L13" s="38" t="n">
        <v>46302</v>
      </c>
      <c r="M13" s="23" t="inlineStr">
        <is>
          <t>10月に納品済み</t>
        </is>
      </c>
      <c r="N13" s="6" t="n"/>
      <c r="O13" s="6" t="n"/>
      <c r="P13" s="6" t="n"/>
    </row>
    <row r="14" ht="20" customHeight="1">
      <c r="A14" s="35" t="inlineStr">
        <is>
          <t>3</t>
        </is>
      </c>
      <c r="B14" s="16" t="inlineStr">
        <is>
          <t>F社</t>
        </is>
      </c>
      <c r="C14" s="6" t="n"/>
      <c r="D14" s="36" t="inlineStr">
        <is>
          <t>設備の更新</t>
        </is>
      </c>
      <c r="E14" s="6" t="n"/>
      <c r="F14" s="6" t="n"/>
      <c r="G14" s="35" t="inlineStr">
        <is>
          <t>高橋</t>
        </is>
      </c>
      <c r="H14" s="35" t="inlineStr">
        <is>
          <t>受注</t>
        </is>
      </c>
      <c r="I14" s="18" t="n">
        <v>180</v>
      </c>
      <c r="J14" s="37" t="n"/>
      <c r="K14" s="21">
        <f>IF(OR(H14="",I14=""),"",IF(H14="受注",I14,IF(H14="失注",0,IF(J14="","",I14*J14))))</f>
        <v/>
      </c>
      <c r="L14" s="38" t="n">
        <v>46303</v>
      </c>
      <c r="M14" s="23" t="inlineStr">
        <is>
          <t>納期は製造部と調整中（11月に納品）</t>
        </is>
      </c>
      <c r="N14" s="6" t="n"/>
      <c r="O14" s="6" t="n"/>
      <c r="P14" s="6" t="n"/>
    </row>
    <row r="15" ht="20" customHeight="1">
      <c r="A15" s="35" t="inlineStr">
        <is>
          <t>4</t>
        </is>
      </c>
      <c r="B15" s="16" t="inlineStr">
        <is>
          <t>C社</t>
        </is>
      </c>
      <c r="C15" s="6" t="n"/>
      <c r="D15" s="36" t="inlineStr">
        <is>
          <t>追加の注文</t>
        </is>
      </c>
      <c r="E15" s="6" t="n"/>
      <c r="F15" s="6" t="n"/>
      <c r="G15" s="35" t="inlineStr">
        <is>
          <t>高橋</t>
        </is>
      </c>
      <c r="H15" s="35" t="inlineStr">
        <is>
          <t>受注</t>
        </is>
      </c>
      <c r="I15" s="18" t="n">
        <v>85</v>
      </c>
      <c r="J15" s="37" t="n"/>
      <c r="K15" s="21">
        <f>IF(OR(H15="",I15=""),"",IF(H15="受注",I15,IF(H15="失注",0,IF(J15="","",I15*J15))))</f>
        <v/>
      </c>
      <c r="L15" s="38" t="n">
        <v>46304</v>
      </c>
      <c r="M15" s="23" t="inlineStr">
        <is>
          <t>10/21に納品済み</t>
        </is>
      </c>
      <c r="N15" s="6" t="n"/>
      <c r="O15" s="6" t="n"/>
      <c r="P15" s="6" t="n"/>
    </row>
    <row r="16" ht="20" customHeight="1">
      <c r="A16" s="35" t="inlineStr">
        <is>
          <t>5</t>
        </is>
      </c>
      <c r="B16" s="16" t="inlineStr">
        <is>
          <t>Q社</t>
        </is>
      </c>
      <c r="C16" s="6" t="n"/>
      <c r="D16" s="36" t="inlineStr">
        <is>
          <t>検査装置の入れ替え</t>
        </is>
      </c>
      <c r="E16" s="6" t="n"/>
      <c r="F16" s="6" t="n"/>
      <c r="G16" s="35" t="inlineStr">
        <is>
          <t>佐々木</t>
        </is>
      </c>
      <c r="H16" s="35" t="inlineStr">
        <is>
          <t>受注</t>
        </is>
      </c>
      <c r="I16" s="18" t="n">
        <v>180</v>
      </c>
      <c r="J16" s="37" t="n"/>
      <c r="K16" s="21">
        <f>IF(OR(H16="",I16=""),"",IF(H16="受注",I16,IF(H16="失注",0,IF(J16="","",I16*J16))))</f>
        <v/>
      </c>
      <c r="L16" s="38" t="n">
        <v>46310</v>
      </c>
      <c r="M16" s="23" t="inlineStr">
        <is>
          <t>9月に見積り。12月に納品</t>
        </is>
      </c>
      <c r="N16" s="6" t="n"/>
      <c r="O16" s="6" t="n"/>
      <c r="P16" s="6" t="n"/>
    </row>
    <row r="17" ht="20" customHeight="1">
      <c r="A17" s="35" t="inlineStr">
        <is>
          <t>6</t>
        </is>
      </c>
      <c r="B17" s="16" t="inlineStr">
        <is>
          <t>R社</t>
        </is>
      </c>
      <c r="C17" s="6" t="n"/>
      <c r="D17" s="36" t="inlineStr">
        <is>
          <t>保守部品の一括の注文</t>
        </is>
      </c>
      <c r="E17" s="6" t="n"/>
      <c r="F17" s="6" t="n"/>
      <c r="G17" s="35" t="inlineStr">
        <is>
          <t>井上</t>
        </is>
      </c>
      <c r="H17" s="35" t="inlineStr">
        <is>
          <t>受注</t>
        </is>
      </c>
      <c r="I17" s="18" t="n">
        <v>80</v>
      </c>
      <c r="J17" s="37" t="n"/>
      <c r="K17" s="21">
        <f>IF(OR(H17="",I17=""),"",IF(H17="受注",I17,IF(H17="失注",0,IF(J17="","",I17*J17))))</f>
        <v/>
      </c>
      <c r="L17" s="38" t="n">
        <v>46311</v>
      </c>
      <c r="M17" s="23" t="inlineStr">
        <is>
          <t>11月に納品</t>
        </is>
      </c>
      <c r="N17" s="6" t="n"/>
      <c r="O17" s="6" t="n"/>
      <c r="P17" s="6" t="n"/>
    </row>
    <row r="18" ht="20" customHeight="1">
      <c r="A18" s="35" t="inlineStr">
        <is>
          <t>7</t>
        </is>
      </c>
      <c r="B18" s="16" t="inlineStr">
        <is>
          <t>S社</t>
        </is>
      </c>
      <c r="C18" s="6" t="n"/>
      <c r="D18" s="36" t="inlineStr">
        <is>
          <t>生産設備の増設</t>
        </is>
      </c>
      <c r="E18" s="6" t="n"/>
      <c r="F18" s="6" t="n"/>
      <c r="G18" s="35" t="inlineStr">
        <is>
          <t>山口</t>
        </is>
      </c>
      <c r="H18" s="35" t="inlineStr">
        <is>
          <t>受注</t>
        </is>
      </c>
      <c r="I18" s="18" t="n">
        <v>170</v>
      </c>
      <c r="J18" s="37" t="n"/>
      <c r="K18" s="21">
        <f>IF(OR(H18="",I18=""),"",IF(H18="受注",I18,IF(H18="失注",0,IF(J18="","",I18*J18))))</f>
        <v/>
      </c>
      <c r="L18" s="38" t="n">
        <v>46316</v>
      </c>
      <c r="M18" s="23" t="inlineStr">
        <is>
          <t>9月に見積り。12月に納品</t>
        </is>
      </c>
      <c r="N18" s="6" t="n"/>
      <c r="O18" s="6" t="n"/>
      <c r="P18" s="6" t="n"/>
    </row>
    <row r="19" ht="20" customHeight="1">
      <c r="A19" s="35" t="inlineStr">
        <is>
          <t>8</t>
        </is>
      </c>
      <c r="B19" s="16" t="inlineStr">
        <is>
          <t>G社</t>
        </is>
      </c>
      <c r="C19" s="6" t="n"/>
      <c r="D19" s="36" t="inlineStr">
        <is>
          <t>設備の更新（新規・紹介）</t>
        </is>
      </c>
      <c r="E19" s="6" t="n"/>
      <c r="F19" s="6" t="n"/>
      <c r="G19" s="35" t="inlineStr">
        <is>
          <t>高橋</t>
        </is>
      </c>
      <c r="H19" s="35" t="inlineStr">
        <is>
          <t>受注</t>
        </is>
      </c>
      <c r="I19" s="18" t="n">
        <v>150</v>
      </c>
      <c r="J19" s="37" t="n"/>
      <c r="K19" s="21">
        <f>IF(OR(H19="",I19=""),"",IF(H19="受注",I19,IF(H19="失注",0,IF(J19="","",I19*J19))))</f>
        <v/>
      </c>
      <c r="L19" s="38" t="n">
        <v>46318</v>
      </c>
      <c r="M19" s="23" t="inlineStr">
        <is>
          <t>初めての取引。11月に納品</t>
        </is>
      </c>
      <c r="N19" s="6" t="n"/>
      <c r="O19" s="6" t="n"/>
      <c r="P19" s="6" t="n"/>
    </row>
    <row r="20" ht="20" customHeight="1">
      <c r="A20" s="35" t="inlineStr">
        <is>
          <t>9</t>
        </is>
      </c>
      <c r="B20" s="16" t="inlineStr">
        <is>
          <t>T社</t>
        </is>
      </c>
      <c r="C20" s="6" t="n"/>
      <c r="D20" s="36" t="inlineStr">
        <is>
          <t>設備の更新</t>
        </is>
      </c>
      <c r="E20" s="6" t="n"/>
      <c r="F20" s="6" t="n"/>
      <c r="G20" s="35" t="inlineStr">
        <is>
          <t>佐々木</t>
        </is>
      </c>
      <c r="H20" s="35" t="inlineStr">
        <is>
          <t>受注</t>
        </is>
      </c>
      <c r="I20" s="18" t="n">
        <v>130</v>
      </c>
      <c r="J20" s="37" t="n"/>
      <c r="K20" s="21">
        <f>IF(OR(H20="",I20=""),"",IF(H20="受注",I20,IF(H20="失注",0,IF(J20="","",I20*J20))))</f>
        <v/>
      </c>
      <c r="L20" s="38" t="n">
        <v>46323</v>
      </c>
      <c r="M20" s="23" t="inlineStr">
        <is>
          <t>11月に納品</t>
        </is>
      </c>
      <c r="N20" s="6" t="n"/>
      <c r="O20" s="6" t="n"/>
      <c r="P20" s="6" t="n"/>
    </row>
    <row r="21" ht="20" customHeight="1">
      <c r="A21" s="35" t="inlineStr">
        <is>
          <t>10</t>
        </is>
      </c>
      <c r="B21" s="16" t="inlineStr">
        <is>
          <t>U社</t>
        </is>
      </c>
      <c r="C21" s="6" t="n"/>
      <c r="D21" s="36" t="inlineStr">
        <is>
          <t>保守部品の追加の注文</t>
        </is>
      </c>
      <c r="E21" s="6" t="n"/>
      <c r="F21" s="6" t="n"/>
      <c r="G21" s="35" t="inlineStr">
        <is>
          <t>井上</t>
        </is>
      </c>
      <c r="H21" s="35" t="inlineStr">
        <is>
          <t>受注</t>
        </is>
      </c>
      <c r="I21" s="18" t="n">
        <v>100</v>
      </c>
      <c r="J21" s="37" t="n"/>
      <c r="K21" s="21">
        <f>IF(OR(H21="",I21=""),"",IF(H21="受注",I21,IF(H21="失注",0,IF(J21="","",I21*J21))))</f>
        <v/>
      </c>
      <c r="L21" s="38" t="n">
        <v>46325</v>
      </c>
      <c r="M21" s="23" t="inlineStr">
        <is>
          <t>11月に納品</t>
        </is>
      </c>
      <c r="N21" s="6" t="n"/>
      <c r="O21" s="6" t="n"/>
      <c r="P21" s="6" t="n"/>
    </row>
    <row r="22" ht="20" customHeight="1">
      <c r="A22" s="35" t="inlineStr">
        <is>
          <t>11</t>
        </is>
      </c>
      <c r="B22" s="16" t="inlineStr">
        <is>
          <t>V社</t>
        </is>
      </c>
      <c r="C22" s="6" t="n"/>
      <c r="D22" s="36" t="inlineStr">
        <is>
          <t>倉庫の照明の更新</t>
        </is>
      </c>
      <c r="E22" s="6" t="n"/>
      <c r="F22" s="6" t="n"/>
      <c r="G22" s="35" t="inlineStr">
        <is>
          <t>井上</t>
        </is>
      </c>
      <c r="H22" s="35" t="inlineStr">
        <is>
          <t>失注</t>
        </is>
      </c>
      <c r="I22" s="18" t="n">
        <v>90</v>
      </c>
      <c r="J22" s="37" t="n"/>
      <c r="K22" s="21">
        <f>IF(OR(H22="",I22=""),"",IF(H22="受注",I22,IF(H22="失注",0,IF(J22="","",I22*J22))))</f>
        <v/>
      </c>
      <c r="L22" s="38" t="n">
        <v>46322</v>
      </c>
      <c r="M22" s="23" t="inlineStr">
        <is>
          <t>価格で他社に決まった</t>
        </is>
      </c>
      <c r="N22" s="6" t="n"/>
      <c r="O22" s="6" t="n"/>
      <c r="P22" s="6" t="n"/>
    </row>
    <row r="23" ht="20" customHeight="1">
      <c r="A23" s="35" t="inlineStr">
        <is>
          <t>12</t>
        </is>
      </c>
      <c r="B23" s="16" t="inlineStr">
        <is>
          <t>A社</t>
        </is>
      </c>
      <c r="C23" s="6" t="n"/>
      <c r="D23" s="36" t="inlineStr">
        <is>
          <t>設備の更新</t>
        </is>
      </c>
      <c r="E23" s="6" t="n"/>
      <c r="F23" s="6" t="n"/>
      <c r="G23" s="35" t="inlineStr">
        <is>
          <t>高橋</t>
        </is>
      </c>
      <c r="H23" s="35" t="inlineStr">
        <is>
          <t>見積り提出</t>
        </is>
      </c>
      <c r="I23" s="18" t="n">
        <v>320</v>
      </c>
      <c r="J23" s="37" t="n">
        <v>0.6</v>
      </c>
      <c r="K23" s="21">
        <f>IF(OR(H23="",I23=""),"",IF(H23="受注",I23,IF(H23="失注",0,IF(J23="","",I23*J23))))</f>
        <v/>
      </c>
      <c r="L23" s="38" t="n"/>
      <c r="M23" s="23" t="inlineStr">
        <is>
          <t>10/28に見積り。納期の前倒しを製造部と確認中</t>
        </is>
      </c>
      <c r="N23" s="6" t="n"/>
      <c r="O23" s="6" t="n"/>
      <c r="P23" s="6" t="n"/>
    </row>
    <row r="24" ht="20" customHeight="1">
      <c r="A24" s="35" t="inlineStr">
        <is>
          <t>13</t>
        </is>
      </c>
      <c r="B24" s="16" t="inlineStr">
        <is>
          <t>H社</t>
        </is>
      </c>
      <c r="C24" s="6" t="n"/>
      <c r="D24" s="36" t="inlineStr">
        <is>
          <t>設備の更新</t>
        </is>
      </c>
      <c r="E24" s="6" t="n"/>
      <c r="F24" s="6" t="n"/>
      <c r="G24" s="35" t="inlineStr">
        <is>
          <t>高橋</t>
        </is>
      </c>
      <c r="H24" s="35" t="inlineStr">
        <is>
          <t>見積り提出</t>
        </is>
      </c>
      <c r="I24" s="18" t="n">
        <v>240</v>
      </c>
      <c r="J24" s="37" t="n">
        <v>0.5</v>
      </c>
      <c r="K24" s="21">
        <f>IF(OR(H24="",I24=""),"",IF(H24="受注",I24,IF(H24="失注",0,IF(J24="","",I24*J24))))</f>
        <v/>
      </c>
      <c r="L24" s="38" t="n"/>
      <c r="M24" s="23" t="inlineStr">
        <is>
          <t>10/20に見積り。先方の決裁は11月</t>
        </is>
      </c>
      <c r="N24" s="6" t="n"/>
      <c r="O24" s="6" t="n"/>
      <c r="P24" s="6" t="n"/>
    </row>
    <row r="25" ht="20" customHeight="1">
      <c r="A25" s="35" t="inlineStr">
        <is>
          <t>14</t>
        </is>
      </c>
      <c r="B25" s="16" t="inlineStr">
        <is>
          <t>W社</t>
        </is>
      </c>
      <c r="C25" s="6" t="n"/>
      <c r="D25" s="36" t="inlineStr">
        <is>
          <t>生産設備の更新</t>
        </is>
      </c>
      <c r="E25" s="6" t="n"/>
      <c r="F25" s="6" t="n"/>
      <c r="G25" s="35" t="inlineStr">
        <is>
          <t>佐々木</t>
        </is>
      </c>
      <c r="H25" s="35" t="inlineStr">
        <is>
          <t>見積り提出</t>
        </is>
      </c>
      <c r="I25" s="18" t="n">
        <v>210</v>
      </c>
      <c r="J25" s="37" t="n">
        <v>0.5</v>
      </c>
      <c r="K25" s="21">
        <f>IF(OR(H25="",I25=""),"",IF(H25="受注",I25,IF(H25="失注",0,IF(J25="","",I25*J25))))</f>
        <v/>
      </c>
      <c r="L25" s="38" t="n"/>
      <c r="M25" s="23" t="inlineStr">
        <is>
          <t>11月中旬に回答の予定</t>
        </is>
      </c>
      <c r="N25" s="6" t="n"/>
      <c r="O25" s="6" t="n"/>
      <c r="P25" s="6" t="n"/>
    </row>
    <row r="26" ht="20" customHeight="1">
      <c r="A26" s="35" t="inlineStr">
        <is>
          <t>15</t>
        </is>
      </c>
      <c r="B26" s="16" t="inlineStr">
        <is>
          <t>Y社</t>
        </is>
      </c>
      <c r="C26" s="6" t="n"/>
      <c r="D26" s="36" t="inlineStr">
        <is>
          <t>検査装置の入れ替え</t>
        </is>
      </c>
      <c r="E26" s="6" t="n"/>
      <c r="F26" s="6" t="n"/>
      <c r="G26" s="35" t="inlineStr">
        <is>
          <t>山口</t>
        </is>
      </c>
      <c r="H26" s="35" t="inlineStr">
        <is>
          <t>見積り提出</t>
        </is>
      </c>
      <c r="I26" s="18" t="n">
        <v>160</v>
      </c>
      <c r="J26" s="37" t="n">
        <v>0.4</v>
      </c>
      <c r="K26" s="21">
        <f>IF(OR(H26="",I26=""),"",IF(H26="受注",I26,IF(H26="失注",0,IF(J26="","",I26*J26))))</f>
        <v/>
      </c>
      <c r="L26" s="38" t="n"/>
      <c r="M26" s="23" t="inlineStr">
        <is>
          <t>11月末に回答の予定</t>
        </is>
      </c>
      <c r="N26" s="6" t="n"/>
      <c r="O26" s="6" t="n"/>
      <c r="P26" s="6" t="n"/>
    </row>
    <row r="27" ht="20" customHeight="1">
      <c r="A27" s="35" t="inlineStr">
        <is>
          <t>16</t>
        </is>
      </c>
      <c r="B27" s="16" t="inlineStr">
        <is>
          <t>D社</t>
        </is>
      </c>
      <c r="C27" s="6" t="n"/>
      <c r="D27" s="36" t="inlineStr">
        <is>
          <t>設備の更新</t>
        </is>
      </c>
      <c r="E27" s="6" t="n"/>
      <c r="F27" s="6" t="n"/>
      <c r="G27" s="35" t="inlineStr">
        <is>
          <t>高橋</t>
        </is>
      </c>
      <c r="H27" s="35" t="inlineStr">
        <is>
          <t>提案中</t>
        </is>
      </c>
      <c r="I27" s="18" t="n">
        <v>280</v>
      </c>
      <c r="J27" s="37" t="n">
        <v>0.3</v>
      </c>
      <c r="K27" s="21">
        <f>IF(OR(H27="",I27=""),"",IF(H27="受注",I27,IF(H27="失注",0,IF(J27="","",I27*J27))))</f>
        <v/>
      </c>
      <c r="L27" s="38" t="n"/>
      <c r="M27" s="23" t="inlineStr">
        <is>
          <t>10/30に提案書を提出。見積りは11月</t>
        </is>
      </c>
      <c r="N27" s="6" t="n"/>
      <c r="O27" s="6" t="n"/>
      <c r="P27" s="6" t="n"/>
    </row>
    <row r="28" ht="20" customHeight="1">
      <c r="A28" s="35" t="inlineStr">
        <is>
          <t>17</t>
        </is>
      </c>
      <c r="B28" s="16" t="inlineStr">
        <is>
          <t>Z社</t>
        </is>
      </c>
      <c r="C28" s="6" t="n"/>
      <c r="D28" s="36" t="inlineStr">
        <is>
          <t>保守契約の見直し</t>
        </is>
      </c>
      <c r="E28" s="6" t="n"/>
      <c r="F28" s="6" t="n"/>
      <c r="G28" s="35" t="inlineStr">
        <is>
          <t>井上</t>
        </is>
      </c>
      <c r="H28" s="35" t="inlineStr">
        <is>
          <t>提案中</t>
        </is>
      </c>
      <c r="I28" s="18" t="n">
        <v>140</v>
      </c>
      <c r="J28" s="37" t="n">
        <v>0.3</v>
      </c>
      <c r="K28" s="21">
        <f>IF(OR(H28="",I28=""),"",IF(H28="受注",I28,IF(H28="失注",0,IF(J28="","",I28*J28))))</f>
        <v/>
      </c>
      <c r="L28" s="38" t="n"/>
      <c r="M28" s="23" t="inlineStr">
        <is>
          <t>12月に見積りの予定</t>
        </is>
      </c>
      <c r="N28" s="6" t="n"/>
      <c r="O28" s="6" t="n"/>
      <c r="P28" s="6" t="n"/>
    </row>
    <row r="29" ht="20" customHeight="1">
      <c r="A29" s="35" t="n"/>
      <c r="B29" s="16" t="n"/>
      <c r="C29" s="6" t="n"/>
      <c r="D29" s="36" t="n"/>
      <c r="E29" s="6" t="n"/>
      <c r="F29" s="6" t="n"/>
      <c r="G29" s="35" t="n"/>
      <c r="H29" s="35" t="n"/>
      <c r="I29" s="18" t="n"/>
      <c r="J29" s="37" t="n"/>
      <c r="K29" s="21">
        <f>IF(OR(H29="",I29=""),"",IF(H29="受注",I29,IF(H29="失注",0,IF(J29="","",I29*J29))))</f>
        <v/>
      </c>
      <c r="L29" s="38" t="n"/>
      <c r="M29" s="23" t="n"/>
      <c r="N29" s="6" t="n"/>
      <c r="O29" s="6" t="n"/>
      <c r="P29" s="6" t="n"/>
    </row>
    <row r="30" ht="20" customHeight="1">
      <c r="A30" s="35" t="n"/>
      <c r="B30" s="16" t="n"/>
      <c r="C30" s="6" t="n"/>
      <c r="D30" s="36" t="n"/>
      <c r="E30" s="6" t="n"/>
      <c r="F30" s="6" t="n"/>
      <c r="G30" s="35" t="n"/>
      <c r="H30" s="35" t="n"/>
      <c r="I30" s="18" t="n"/>
      <c r="J30" s="37" t="n"/>
      <c r="K30" s="21">
        <f>IF(OR(H30="",I30=""),"",IF(H30="受注",I30,IF(H30="失注",0,IF(J30="","",I30*J30))))</f>
        <v/>
      </c>
      <c r="L30" s="38" t="n"/>
      <c r="M30" s="23" t="n"/>
      <c r="N30" s="6" t="n"/>
      <c r="O30" s="6" t="n"/>
      <c r="P30" s="6" t="n"/>
    </row>
    <row r="31" ht="16" customHeight="1">
      <c r="A31" s="28" t="inlineStr">
        <is>
          <t>段階は一覧から選べます（受注・見積り提出・提案中・失注）。確度は、見積り提出・提案中の案件に、決まる見込みを%で入れます（例：50%）。</t>
        </is>
      </c>
    </row>
    <row r="32" ht="16" customHeight="1">
      <c r="A32" s="28" t="inlineStr">
        <is>
          <t>見込み額＝金額×確度（受注は金額、失注は0）。受注・失注の日は、2026/10/8 の形で入れます。行が足りないときは、表の途中の行を選んで「挿入」で足します。</t>
        </is>
      </c>
    </row>
  </sheetData>
  <mergeCells count="89">
    <mergeCell ref="D11:F11"/>
    <mergeCell ref="B22:C22"/>
    <mergeCell ref="M14:P14"/>
    <mergeCell ref="M29:P29"/>
    <mergeCell ref="M23:P23"/>
    <mergeCell ref="B12:C12"/>
    <mergeCell ref="D6:E6"/>
    <mergeCell ref="B21:C21"/>
    <mergeCell ref="D28:F28"/>
    <mergeCell ref="A9:P9"/>
    <mergeCell ref="D12:F12"/>
    <mergeCell ref="B14:C14"/>
    <mergeCell ref="D30:F30"/>
    <mergeCell ref="B13:C13"/>
    <mergeCell ref="D14:F14"/>
    <mergeCell ref="D29:F29"/>
    <mergeCell ref="D7:E7"/>
    <mergeCell ref="D23:F23"/>
    <mergeCell ref="D4:E4"/>
    <mergeCell ref="B24:C24"/>
    <mergeCell ref="H8:I8"/>
    <mergeCell ref="M16:P16"/>
    <mergeCell ref="M25:P25"/>
    <mergeCell ref="A6:C6"/>
    <mergeCell ref="B26:C26"/>
    <mergeCell ref="M18:P18"/>
    <mergeCell ref="B16:C16"/>
    <mergeCell ref="D27:F27"/>
    <mergeCell ref="B25:C25"/>
    <mergeCell ref="M17:P17"/>
    <mergeCell ref="D17:F17"/>
    <mergeCell ref="A3:C3"/>
    <mergeCell ref="F6:G6"/>
    <mergeCell ref="B18:C18"/>
    <mergeCell ref="B27:C27"/>
    <mergeCell ref="M19:P19"/>
    <mergeCell ref="B11:C11"/>
    <mergeCell ref="A5:C5"/>
    <mergeCell ref="F5:G5"/>
    <mergeCell ref="D25:F25"/>
    <mergeCell ref="A4:C4"/>
    <mergeCell ref="B29:C29"/>
    <mergeCell ref="H3:I3"/>
    <mergeCell ref="B15:C15"/>
    <mergeCell ref="M13:P13"/>
    <mergeCell ref="M21:P21"/>
    <mergeCell ref="H5:I5"/>
    <mergeCell ref="D21:F21"/>
    <mergeCell ref="A7:C7"/>
    <mergeCell ref="M27:P27"/>
    <mergeCell ref="F4:G4"/>
    <mergeCell ref="A32:P32"/>
    <mergeCell ref="D16:F16"/>
    <mergeCell ref="F7:G7"/>
    <mergeCell ref="D18:F18"/>
    <mergeCell ref="B17:C17"/>
    <mergeCell ref="F8:G8"/>
    <mergeCell ref="M1:P1"/>
    <mergeCell ref="B19:C19"/>
    <mergeCell ref="B28:C28"/>
    <mergeCell ref="M11:P11"/>
    <mergeCell ref="D3:E3"/>
    <mergeCell ref="D20:F20"/>
    <mergeCell ref="B30:C30"/>
    <mergeCell ref="B20:C20"/>
    <mergeCell ref="D22:F22"/>
    <mergeCell ref="D5:E5"/>
    <mergeCell ref="M12:P12"/>
    <mergeCell ref="D13:F13"/>
    <mergeCell ref="M26:P26"/>
    <mergeCell ref="M24:P24"/>
    <mergeCell ref="H4:I4"/>
    <mergeCell ref="F3:G3"/>
    <mergeCell ref="H6:I6"/>
    <mergeCell ref="A8:C8"/>
    <mergeCell ref="A31:P31"/>
    <mergeCell ref="B23:C23"/>
    <mergeCell ref="D15:F15"/>
    <mergeCell ref="D24:F24"/>
    <mergeCell ref="H7:I7"/>
    <mergeCell ref="M20:P20"/>
    <mergeCell ref="D26:F26"/>
    <mergeCell ref="D8:E8"/>
    <mergeCell ref="D19:F19"/>
    <mergeCell ref="M22:P22"/>
    <mergeCell ref="A1:L1"/>
    <mergeCell ref="M30:P30"/>
    <mergeCell ref="M15:P15"/>
    <mergeCell ref="M28:P28"/>
  </mergeCells>
  <dataValidations count="1">
    <dataValidation sqref="H12:H30" showDropDown="0" showInputMessage="0" showErrorMessage="0" allowBlank="1" type="list">
      <formula1>"受注,見積り提出,提案中,失注"</formula1>
    </dataValidation>
  </dataValidations>
  <pageMargins left="0.4" right="0.4" top="0.5" bottom="0.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1"/>
  <sheetViews>
    <sheetView showGridLines="0" workbookViewId="0">
      <selection activeCell="A1" sqref="A1"/>
    </sheetView>
  </sheetViews>
  <sheetFormatPr baseColWidth="8" defaultRowHeight="15"/>
  <cols>
    <col width="8.800000000000001" customWidth="1" min="1" max="1"/>
    <col width="8.800000000000001" customWidth="1" min="2" max="2"/>
    <col width="8.800000000000001" customWidth="1" min="3" max="3"/>
    <col width="8.800000000000001" customWidth="1" min="4" max="4"/>
    <col width="8.800000000000001" customWidth="1" min="5" max="5"/>
    <col width="8.800000000000001" customWidth="1" min="6" max="6"/>
    <col width="8.800000000000001" customWidth="1" min="7" max="7"/>
    <col width="8.800000000000001" customWidth="1" min="8" max="8"/>
    <col width="8.800000000000001" customWidth="1" min="9" max="9"/>
    <col width="8.800000000000001" customWidth="1" min="10" max="10"/>
    <col width="8.800000000000001" customWidth="1" min="11" max="11"/>
    <col width="8.800000000000001" customWidth="1" min="12" max="12"/>
  </cols>
  <sheetData>
    <row r="1" ht="30" customHeight="1">
      <c r="A1" s="1" t="inlineStr">
        <is>
          <t>顧客別の売上（月）</t>
        </is>
      </c>
      <c r="B1" s="2" t="n"/>
      <c r="C1" s="2" t="n"/>
      <c r="D1" s="2" t="n"/>
      <c r="E1" s="2" t="n"/>
      <c r="F1" s="2" t="n"/>
      <c r="G1" s="2" t="n"/>
      <c r="H1" s="2" t="n"/>
      <c r="I1" s="33" t="inlineStr">
        <is>
          <t>単位：万円（税別）</t>
        </is>
      </c>
      <c r="J1" s="2" t="n"/>
      <c r="K1" s="2" t="n"/>
      <c r="L1" s="2" t="n"/>
    </row>
    <row r="2" ht="6" customHeight="1"/>
    <row r="3" ht="21" customHeight="1">
      <c r="A3" s="3" t="inlineStr">
        <is>
          <t>対象月</t>
        </is>
      </c>
      <c r="B3" s="4" t="n"/>
      <c r="C3" s="39">
        <f>IF('営業報告書（月次）'!$C$3="","",'営業報告書（月次）'!$C$3)</f>
        <v/>
      </c>
      <c r="D3" s="9" t="n"/>
      <c r="E3" s="9" t="n"/>
      <c r="F3" s="9" t="n"/>
      <c r="G3" s="3" t="inlineStr">
        <is>
          <t>部署</t>
        </is>
      </c>
      <c r="H3" s="4" t="n"/>
      <c r="I3" s="40">
        <f>IF('営業報告書（月次）'!$C$4="","",'営業報告書（月次）'!$C$4)</f>
        <v/>
      </c>
      <c r="J3" s="9" t="n"/>
      <c r="K3" s="9" t="n"/>
      <c r="L3" s="9" t="n"/>
    </row>
    <row r="4" ht="8" customHeight="1"/>
    <row r="5" ht="20" customHeight="1">
      <c r="A5" s="14" t="inlineStr">
        <is>
          <t>No.</t>
        </is>
      </c>
      <c r="B5" s="14" t="inlineStr">
        <is>
          <t>顧客</t>
        </is>
      </c>
      <c r="C5" s="15" t="n"/>
      <c r="D5" s="15" t="n"/>
      <c r="E5" s="14" t="inlineStr">
        <is>
          <t>担当</t>
        </is>
      </c>
      <c r="F5" s="14" t="inlineStr">
        <is>
          <t>今月</t>
        </is>
      </c>
      <c r="G5" s="14" t="inlineStr">
        <is>
          <t>前月</t>
        </is>
      </c>
      <c r="H5" s="14" t="inlineStr">
        <is>
          <t>前月比</t>
        </is>
      </c>
      <c r="I5" s="14" t="inlineStr">
        <is>
          <t>構成比</t>
        </is>
      </c>
      <c r="J5" s="14" t="inlineStr">
        <is>
          <t>メモ</t>
        </is>
      </c>
      <c r="K5" s="15" t="n"/>
      <c r="L5" s="15" t="n"/>
    </row>
    <row r="6" ht="33" customHeight="1">
      <c r="A6" s="35" t="inlineStr">
        <is>
          <t>1</t>
        </is>
      </c>
      <c r="B6" s="16" t="inlineStr">
        <is>
          <t>C社</t>
        </is>
      </c>
      <c r="C6" s="6" t="n"/>
      <c r="D6" s="6" t="n"/>
      <c r="E6" s="35" t="inlineStr">
        <is>
          <t>高橋</t>
        </is>
      </c>
      <c r="F6" s="18" t="n">
        <v>186</v>
      </c>
      <c r="G6" s="18" t="n">
        <v>101</v>
      </c>
      <c r="H6" s="22">
        <f>IF(COUNT(F6,G6)&lt;2,"",IF(G6&lt;=0,"",F6/G6-1))</f>
        <v/>
      </c>
      <c r="I6" s="20">
        <f>IF(COUNT(F6,F$18)&lt;2,"",IF(F$18&lt;=0,"",F6/F$18))</f>
        <v/>
      </c>
      <c r="J6" s="23" t="inlineStr">
        <is>
          <t>追加の注文（85万円）を10/21に納品</t>
        </is>
      </c>
      <c r="K6" s="6" t="n"/>
      <c r="L6" s="6" t="n"/>
    </row>
    <row r="7" ht="20" customHeight="1">
      <c r="A7" s="35" t="inlineStr">
        <is>
          <t>2</t>
        </is>
      </c>
      <c r="B7" s="16" t="inlineStr">
        <is>
          <t>E社</t>
        </is>
      </c>
      <c r="C7" s="6" t="n"/>
      <c r="D7" s="6" t="n"/>
      <c r="E7" s="35" t="inlineStr">
        <is>
          <t>高橋</t>
        </is>
      </c>
      <c r="F7" s="18" t="n">
        <v>154</v>
      </c>
      <c r="G7" s="18" t="n">
        <v>160</v>
      </c>
      <c r="H7" s="22">
        <f>IF(COUNT(F7,G7)&lt;2,"",IF(G7&lt;=0,"",F7/G7-1))</f>
        <v/>
      </c>
      <c r="I7" s="20">
        <f>IF(COUNT(F7,F$18)&lt;2,"",IF(F$18&lt;=0,"",F7/F$18))</f>
        <v/>
      </c>
      <c r="J7" s="23" t="n"/>
      <c r="K7" s="6" t="n"/>
      <c r="L7" s="6" t="n"/>
    </row>
    <row r="8" ht="20" customHeight="1">
      <c r="A8" s="35" t="inlineStr">
        <is>
          <t>3</t>
        </is>
      </c>
      <c r="B8" s="16" t="inlineStr">
        <is>
          <t>V社</t>
        </is>
      </c>
      <c r="C8" s="6" t="n"/>
      <c r="D8" s="6" t="n"/>
      <c r="E8" s="35" t="inlineStr">
        <is>
          <t>井上</t>
        </is>
      </c>
      <c r="F8" s="18" t="n">
        <v>132</v>
      </c>
      <c r="G8" s="18" t="n">
        <v>140</v>
      </c>
      <c r="H8" s="22">
        <f>IF(COUNT(F8,G8)&lt;2,"",IF(G8&lt;=0,"",F8/G8-1))</f>
        <v/>
      </c>
      <c r="I8" s="20">
        <f>IF(COUNT(F8,F$18)&lt;2,"",IF(F$18&lt;=0,"",F8/F$18))</f>
        <v/>
      </c>
      <c r="J8" s="23" t="n"/>
      <c r="K8" s="6" t="n"/>
      <c r="L8" s="6" t="n"/>
    </row>
    <row r="9" ht="20" customHeight="1">
      <c r="A9" s="35" t="inlineStr">
        <is>
          <t>4</t>
        </is>
      </c>
      <c r="B9" s="16" t="inlineStr">
        <is>
          <t>N社</t>
        </is>
      </c>
      <c r="C9" s="6" t="n"/>
      <c r="D9" s="6" t="n"/>
      <c r="E9" s="35" t="inlineStr">
        <is>
          <t>佐々木</t>
        </is>
      </c>
      <c r="F9" s="18" t="n">
        <v>120</v>
      </c>
      <c r="G9" s="18" t="n">
        <v>35</v>
      </c>
      <c r="H9" s="22">
        <f>IF(COUNT(F9,G9)&lt;2,"",IF(G9&lt;=0,"",F9/G9-1))</f>
        <v/>
      </c>
      <c r="I9" s="20">
        <f>IF(COUNT(F9,F$18)&lt;2,"",IF(F$18&lt;=0,"",F9/F$18))</f>
        <v/>
      </c>
      <c r="J9" s="23" t="inlineStr">
        <is>
          <t>9月の見積りの注文を納品</t>
        </is>
      </c>
      <c r="K9" s="6" t="n"/>
      <c r="L9" s="6" t="n"/>
    </row>
    <row r="10" ht="20" customHeight="1">
      <c r="A10" s="35" t="inlineStr">
        <is>
          <t>5</t>
        </is>
      </c>
      <c r="B10" s="16" t="inlineStr">
        <is>
          <t>W社</t>
        </is>
      </c>
      <c r="C10" s="6" t="n"/>
      <c r="D10" s="6" t="n"/>
      <c r="E10" s="35" t="inlineStr">
        <is>
          <t>佐々木</t>
        </is>
      </c>
      <c r="F10" s="18" t="n">
        <v>118</v>
      </c>
      <c r="G10" s="18" t="n">
        <v>126</v>
      </c>
      <c r="H10" s="22">
        <f>IF(COUNT(F10,G10)&lt;2,"",IF(G10&lt;=0,"",F10/G10-1))</f>
        <v/>
      </c>
      <c r="I10" s="20">
        <f>IF(COUNT(F10,F$18)&lt;2,"",IF(F$18&lt;=0,"",F10/F$18))</f>
        <v/>
      </c>
      <c r="J10" s="23" t="n"/>
      <c r="K10" s="6" t="n"/>
      <c r="L10" s="6" t="n"/>
    </row>
    <row r="11" ht="20" customHeight="1">
      <c r="A11" s="35" t="inlineStr">
        <is>
          <t>6</t>
        </is>
      </c>
      <c r="B11" s="16" t="inlineStr">
        <is>
          <t>I社</t>
        </is>
      </c>
      <c r="C11" s="6" t="n"/>
      <c r="D11" s="6" t="n"/>
      <c r="E11" s="35" t="inlineStr">
        <is>
          <t>高橋</t>
        </is>
      </c>
      <c r="F11" s="18" t="n">
        <v>108</v>
      </c>
      <c r="G11" s="18" t="n">
        <v>112</v>
      </c>
      <c r="H11" s="22">
        <f>IF(COUNT(F11,G11)&lt;2,"",IF(G11&lt;=0,"",F11/G11-1))</f>
        <v/>
      </c>
      <c r="I11" s="20">
        <f>IF(COUNT(F11,F$18)&lt;2,"",IF(F$18&lt;=0,"",F11/F$18))</f>
        <v/>
      </c>
      <c r="J11" s="23" t="n"/>
      <c r="K11" s="6" t="n"/>
      <c r="L11" s="6" t="n"/>
    </row>
    <row r="12" ht="20" customHeight="1">
      <c r="A12" s="35" t="inlineStr">
        <is>
          <t>7</t>
        </is>
      </c>
      <c r="B12" s="16" t="inlineStr">
        <is>
          <t>M社</t>
        </is>
      </c>
      <c r="C12" s="6" t="n"/>
      <c r="D12" s="6" t="n"/>
      <c r="E12" s="35" t="inlineStr">
        <is>
          <t>高橋</t>
        </is>
      </c>
      <c r="F12" s="18" t="n">
        <v>96</v>
      </c>
      <c r="G12" s="18" t="n">
        <v>104</v>
      </c>
      <c r="H12" s="22">
        <f>IF(COUNT(F12,G12)&lt;2,"",IF(G12&lt;=0,"",F12/G12-1))</f>
        <v/>
      </c>
      <c r="I12" s="20">
        <f>IF(COUNT(F12,F$18)&lt;2,"",IF(F$18&lt;=0,"",F12/F$18))</f>
        <v/>
      </c>
      <c r="J12" s="23" t="n"/>
      <c r="K12" s="6" t="n"/>
      <c r="L12" s="6" t="n"/>
    </row>
    <row r="13" ht="20" customHeight="1">
      <c r="A13" s="35" t="inlineStr">
        <is>
          <t>8</t>
        </is>
      </c>
      <c r="B13" s="16" t="inlineStr">
        <is>
          <t>K社</t>
        </is>
      </c>
      <c r="C13" s="6" t="n"/>
      <c r="D13" s="6" t="n"/>
      <c r="E13" s="35" t="inlineStr">
        <is>
          <t>高橋</t>
        </is>
      </c>
      <c r="F13" s="18" t="n">
        <v>88</v>
      </c>
      <c r="G13" s="18" t="n">
        <v>96</v>
      </c>
      <c r="H13" s="22">
        <f>IF(COUNT(F13,G13)&lt;2,"",IF(G13&lt;=0,"",F13/G13-1))</f>
        <v/>
      </c>
      <c r="I13" s="20">
        <f>IF(COUNT(F13,F$18)&lt;2,"",IF(F$18&lt;=0,"",F13/F$18))</f>
        <v/>
      </c>
      <c r="J13" s="23" t="n"/>
      <c r="K13" s="6" t="n"/>
      <c r="L13" s="6" t="n"/>
    </row>
    <row r="14" ht="20" customHeight="1">
      <c r="A14" s="35" t="inlineStr">
        <is>
          <t>9</t>
        </is>
      </c>
      <c r="B14" s="16" t="inlineStr">
        <is>
          <t>P社</t>
        </is>
      </c>
      <c r="C14" s="6" t="n"/>
      <c r="D14" s="6" t="n"/>
      <c r="E14" s="35" t="inlineStr">
        <is>
          <t>山口</t>
        </is>
      </c>
      <c r="F14" s="18" t="n">
        <v>45</v>
      </c>
      <c r="G14" s="18" t="n">
        <v>0</v>
      </c>
      <c r="H14" s="22">
        <f>IF(COUNT(F14,G14)&lt;2,"",IF(G14&lt;=0,"",F14/G14-1))</f>
        <v/>
      </c>
      <c r="I14" s="20">
        <f>IF(COUNT(F14,F$18)&lt;2,"",IF(F$18&lt;=0,"",F14/F$18))</f>
        <v/>
      </c>
      <c r="J14" s="23" t="inlineStr">
        <is>
          <t>10/7の注文を納品</t>
        </is>
      </c>
      <c r="K14" s="6" t="n"/>
      <c r="L14" s="6" t="n"/>
    </row>
    <row r="15" ht="20" customHeight="1">
      <c r="A15" s="35" t="inlineStr">
        <is>
          <t>10</t>
        </is>
      </c>
      <c r="B15" s="16" t="inlineStr">
        <is>
          <t>その他（9社）</t>
        </is>
      </c>
      <c r="C15" s="6" t="n"/>
      <c r="D15" s="6" t="n"/>
      <c r="E15" s="35" t="n"/>
      <c r="F15" s="18" t="n">
        <v>135</v>
      </c>
      <c r="G15" s="18" t="n">
        <v>222</v>
      </c>
      <c r="H15" s="22">
        <f>IF(COUNT(F15,G15)&lt;2,"",IF(G15&lt;=0,"",F15/G15-1))</f>
        <v/>
      </c>
      <c r="I15" s="20">
        <f>IF(COUNT(F15,F$18)&lt;2,"",IF(F$18&lt;=0,"",F15/F$18))</f>
        <v/>
      </c>
      <c r="J15" s="23" t="n"/>
      <c r="K15" s="6" t="n"/>
      <c r="L15" s="6" t="n"/>
    </row>
    <row r="16" ht="20" customHeight="1">
      <c r="A16" s="35" t="n"/>
      <c r="B16" s="16" t="n"/>
      <c r="C16" s="6" t="n"/>
      <c r="D16" s="6" t="n"/>
      <c r="E16" s="35" t="n"/>
      <c r="F16" s="18" t="n"/>
      <c r="G16" s="18" t="n"/>
      <c r="H16" s="22">
        <f>IF(COUNT(F16,G16)&lt;2,"",IF(G16&lt;=0,"",F16/G16-1))</f>
        <v/>
      </c>
      <c r="I16" s="20">
        <f>IF(COUNT(F16,F$18)&lt;2,"",IF(F$18&lt;=0,"",F16/F$18))</f>
        <v/>
      </c>
      <c r="J16" s="23" t="n"/>
      <c r="K16" s="6" t="n"/>
      <c r="L16" s="6" t="n"/>
    </row>
    <row r="17" ht="20" customHeight="1">
      <c r="A17" s="35" t="n"/>
      <c r="B17" s="16" t="n"/>
      <c r="C17" s="6" t="n"/>
      <c r="D17" s="6" t="n"/>
      <c r="E17" s="35" t="n"/>
      <c r="F17" s="18" t="n"/>
      <c r="G17" s="18" t="n"/>
      <c r="H17" s="22">
        <f>IF(COUNT(F17,G17)&lt;2,"",IF(G17&lt;=0,"",F17/G17-1))</f>
        <v/>
      </c>
      <c r="I17" s="20">
        <f>IF(COUNT(F17,F$18)&lt;2,"",IF(F$18&lt;=0,"",F17/F$18))</f>
        <v/>
      </c>
      <c r="J17" s="23" t="n"/>
      <c r="K17" s="6" t="n"/>
      <c r="L17" s="6" t="n"/>
    </row>
    <row r="18" ht="22" customHeight="1">
      <c r="A18" s="30" t="inlineStr">
        <is>
          <t>合計</t>
        </is>
      </c>
      <c r="B18" s="4" t="n"/>
      <c r="C18" s="4" t="n"/>
      <c r="D18" s="4" t="n"/>
      <c r="E18" s="4" t="n"/>
      <c r="F18" s="17">
        <f>IF(COUNT(F6:F17)=0,"",SUM(F6:F17))</f>
        <v/>
      </c>
      <c r="G18" s="17">
        <f>IF(COUNT(G6:G17)=0,"",SUM(G6:G17))</f>
        <v/>
      </c>
      <c r="H18" s="41">
        <f>IF(COUNT(F18,G18)&lt;2,"",IF(G18&lt;=0,"",F18/G18-1))</f>
        <v/>
      </c>
      <c r="I18" s="31">
        <f>IF(COUNT(I6:I17)=0,"",SUM(I6:I17))</f>
        <v/>
      </c>
      <c r="J18" s="42" t="n"/>
      <c r="K18" s="4" t="n"/>
      <c r="L18" s="4" t="n"/>
    </row>
    <row r="19" ht="16" customHeight="1">
      <c r="A19" s="28" t="inlineStr">
        <is>
          <t>売上は、その月に納品して請求した金額（税別・万円）です。前月の欄には、先月のファイルの今月を写します。</t>
        </is>
      </c>
    </row>
    <row r="20" ht="16" customHeight="1">
      <c r="A20" s="28" t="inlineStr">
        <is>
          <t>前月比＝今月÷前月−1（前月が0の顧客は空欄）、構成比＝今月÷今月の合計。色の付いた欄は数式で計算します。</t>
        </is>
      </c>
    </row>
    <row r="21" ht="16" customHeight="1">
      <c r="A21" s="28" t="inlineStr">
        <is>
          <t>顧客が多いときは、売上の大きい順に10社ほど並べ、残りは「その他（〇社）」の1行にまとめます。</t>
        </is>
      </c>
    </row>
  </sheetData>
  <mergeCells count="37">
    <mergeCell ref="B11:D11"/>
    <mergeCell ref="J6:L6"/>
    <mergeCell ref="B14:D14"/>
    <mergeCell ref="I1:L1"/>
    <mergeCell ref="B8:D8"/>
    <mergeCell ref="B17:D17"/>
    <mergeCell ref="B13:D13"/>
    <mergeCell ref="A1:H1"/>
    <mergeCell ref="A21:L21"/>
    <mergeCell ref="J11:L11"/>
    <mergeCell ref="J7:L7"/>
    <mergeCell ref="B10:D10"/>
    <mergeCell ref="J16:L16"/>
    <mergeCell ref="C3:F3"/>
    <mergeCell ref="B9:D9"/>
    <mergeCell ref="J12:L12"/>
    <mergeCell ref="B15:D15"/>
    <mergeCell ref="B6:D6"/>
    <mergeCell ref="A3:B3"/>
    <mergeCell ref="G3:H3"/>
    <mergeCell ref="A18:E18"/>
    <mergeCell ref="A20:L20"/>
    <mergeCell ref="B5:D5"/>
    <mergeCell ref="A19:L19"/>
    <mergeCell ref="J18:L18"/>
    <mergeCell ref="J8:L8"/>
    <mergeCell ref="B12:D12"/>
    <mergeCell ref="J17:L17"/>
    <mergeCell ref="B7:D7"/>
    <mergeCell ref="B16:D16"/>
    <mergeCell ref="J5:L5"/>
    <mergeCell ref="J14:L14"/>
    <mergeCell ref="J10:L10"/>
    <mergeCell ref="I3:L3"/>
    <mergeCell ref="J13:L13"/>
    <mergeCell ref="J9:L9"/>
    <mergeCell ref="J15:L15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2026-11-03T15:25:54Z</dcterms:created>
  <dcterms:modified xmlns:dcterms="http://purl.org/dc/terms/" xmlns:xsi="http://www.w3.org/2001/XMLSchema-instance" xsi:type="dcterms:W3CDTF">2026-11-03T15:25:54Z</dcterms:modified>
</cp:coreProperties>
</file>