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進捗報告" sheetId="1" state="visible" r:id="rId1"/>
    <sheet xmlns:r="http://schemas.openxmlformats.org/officeDocument/2006/relationships" name="タスクの進捗" sheetId="2" state="visible" r:id="rId2"/>
    <sheet xmlns:r="http://schemas.openxmlformats.org/officeDocument/2006/relationships" name="線表" sheetId="3" state="visible" r:id="rId3"/>
  </sheets>
  <definedNames>
    <definedName name="_xlnm.Print_Area" localSheetId="0">'進捗報告'!$A$1:$L$44</definedName>
    <definedName name="_xlnm.Print_Area" localSheetId="1">'タスクの進捗'!$A$1:$R$22</definedName>
    <definedName name="_xlnm.Print_Area" localSheetId="2">'線表'!$A$1:$P$19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yyyy-mm-dd"/>
    <numFmt numFmtId="165" formatCode="yyyy&quot;年&quot;m&quot;月&quot;d&quot;日&quot;"/>
    <numFmt numFmtId="166" formatCode="0.0%"/>
    <numFmt numFmtId="167" formatCode="+0.0&quot;pt&quot;;&quot;−&quot;0.0&quot;pt&quot;;0.0&quot;pt&quot;"/>
    <numFmt numFmtId="168" formatCode="#,##0&quot;件&quot;"/>
    <numFmt numFmtId="169" formatCode="0&quot;pt&quot;"/>
    <numFmt numFmtId="170" formatCode="m/d"/>
  </numFmts>
  <fonts count="12">
    <font>
      <name val="Calibri"/>
      <family val="2"/>
      <color theme="1"/>
      <sz val="11"/>
      <scheme val="minor"/>
    </font>
    <font>
      <name val="游ゴシック"/>
      <b val="1"/>
      <color rgb="001F3A5F"/>
      <sz val="16"/>
    </font>
    <font>
      <name val="游ゴシック"/>
      <color rgb="00222222"/>
      <sz val="9"/>
    </font>
    <font>
      <name val="游ゴシック"/>
      <b val="1"/>
      <color rgb="00222222"/>
      <sz val="9"/>
    </font>
    <font>
      <name val="游ゴシック"/>
      <color rgb="00222222"/>
      <sz val="10"/>
    </font>
    <font>
      <name val="游ゴシック"/>
      <b val="1"/>
      <color rgb="001F3A5F"/>
      <sz val="10"/>
    </font>
    <font>
      <name val="游ゴシック"/>
      <b val="1"/>
      <color rgb="00222222"/>
      <sz val="10"/>
    </font>
    <font>
      <name val="游ゴシック"/>
      <color rgb="00555555"/>
      <sz val="8"/>
    </font>
    <font>
      <name val="游ゴシック"/>
      <b val="1"/>
      <color rgb="00FFFFFF"/>
      <sz val="9"/>
    </font>
    <font>
      <name val="游ゴシック"/>
      <color rgb="00222222"/>
      <sz val="8"/>
    </font>
    <font>
      <name val="游ゴシック"/>
      <b val="1"/>
      <color rgb="001F3A5F"/>
      <sz val="9"/>
    </font>
    <font>
      <name val="游ゴシック"/>
      <color rgb="001F3A5F"/>
      <sz val="10"/>
    </font>
  </fonts>
  <fills count="6">
    <fill>
      <patternFill/>
    </fill>
    <fill>
      <patternFill patternType="gray125"/>
    </fill>
    <fill>
      <patternFill patternType="solid">
        <fgColor rgb="00F3F4F6"/>
      </patternFill>
    </fill>
    <fill>
      <patternFill patternType="solid">
        <fgColor rgb="00E8F0F6"/>
      </patternFill>
    </fill>
    <fill>
      <patternFill patternType="solid">
        <fgColor rgb="00EBEFF4"/>
      </patternFill>
    </fill>
    <fill>
      <patternFill patternType="solid">
        <fgColor rgb="001F3A5F"/>
      </patternFill>
    </fill>
  </fills>
  <borders count="3">
    <border>
      <left/>
      <right/>
      <top/>
      <bottom/>
      <diagonal/>
    </border>
    <border>
      <bottom style="medium">
        <color rgb="001F3A5F"/>
      </bottom>
    </border>
    <border>
      <left style="thin">
        <color rgb="009AA5B1"/>
      </left>
      <right style="thin">
        <color rgb="009AA5B1"/>
      </right>
      <top style="thin">
        <color rgb="009AA5B1"/>
      </top>
      <bottom style="thin">
        <color rgb="009AA5B1"/>
      </bottom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0" borderId="1" applyAlignment="1" pivotButton="0" quotePrefix="0" xfId="0">
      <alignment horizontal="left" vertical="center" indent="1"/>
    </xf>
    <xf numFmtId="0" fontId="0" fillId="0" borderId="1" pivotButton="0" quotePrefix="0" xfId="0"/>
    <xf numFmtId="0" fontId="2" fillId="0" borderId="1" applyAlignment="1" pivotButton="0" quotePrefix="0" xfId="0">
      <alignment horizontal="right" vertical="bottom"/>
    </xf>
    <xf numFmtId="0" fontId="3" fillId="2" borderId="2" applyAlignment="1" pivotButton="0" quotePrefix="0" xfId="0">
      <alignment horizontal="left" vertical="center" indent="1"/>
    </xf>
    <xf numFmtId="0" fontId="0" fillId="2" borderId="2" pivotButton="0" quotePrefix="0" xfId="0"/>
    <xf numFmtId="0" fontId="4" fillId="0" borderId="2" applyAlignment="1" pivotButton="0" quotePrefix="0" xfId="0">
      <alignment horizontal="left" vertical="center" wrapText="1" indent="1"/>
    </xf>
    <xf numFmtId="0" fontId="0" fillId="0" borderId="2" pivotButton="0" quotePrefix="0" xfId="0"/>
    <xf numFmtId="165" fontId="4" fillId="0" borderId="2" applyAlignment="1" pivotButton="0" quotePrefix="0" xfId="0">
      <alignment horizontal="left" vertical="center" indent="1"/>
    </xf>
    <xf numFmtId="0" fontId="5" fillId="3" borderId="2" applyAlignment="1" pivotButton="0" quotePrefix="0" xfId="0">
      <alignment horizontal="left" vertical="center" indent="1"/>
    </xf>
    <xf numFmtId="0" fontId="0" fillId="3" borderId="2" pivotButton="0" quotePrefix="0" xfId="0"/>
    <xf numFmtId="166" fontId="6" fillId="4" borderId="2" applyAlignment="1" pivotButton="0" quotePrefix="0" xfId="0">
      <alignment horizontal="right" vertical="center"/>
    </xf>
    <xf numFmtId="0" fontId="0" fillId="4" borderId="2" pivotButton="0" quotePrefix="0" xfId="0"/>
    <xf numFmtId="167" fontId="6" fillId="4" borderId="2" applyAlignment="1" pivotButton="0" quotePrefix="0" xfId="0">
      <alignment horizontal="right" vertical="center"/>
    </xf>
    <xf numFmtId="0" fontId="6" fillId="4" borderId="2" applyAlignment="1" pivotButton="0" quotePrefix="0" xfId="0">
      <alignment horizontal="center" vertical="center"/>
    </xf>
    <xf numFmtId="168" fontId="6" fillId="4" borderId="2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1"/>
    </xf>
    <xf numFmtId="0" fontId="4" fillId="0" borderId="2" applyAlignment="1" pivotButton="0" quotePrefix="0" xfId="0">
      <alignment horizontal="left" vertical="top" wrapText="1" indent="1"/>
    </xf>
    <xf numFmtId="0" fontId="8" fillId="5" borderId="2" applyAlignment="1" pivotButton="0" quotePrefix="0" xfId="0">
      <alignment horizontal="center" vertical="center"/>
    </xf>
    <xf numFmtId="0" fontId="0" fillId="5" borderId="2" pivotButton="0" quotePrefix="0" xfId="0"/>
    <xf numFmtId="0" fontId="4" fillId="0" borderId="2" applyAlignment="1" pivotButton="0" quotePrefix="0" xfId="0">
      <alignment horizontal="center" vertical="center" wrapText="1"/>
    </xf>
    <xf numFmtId="165" fontId="4" fillId="4" borderId="2" applyAlignment="1" pivotButton="0" quotePrefix="0" xfId="0">
      <alignment horizontal="center" vertical="center"/>
    </xf>
    <xf numFmtId="169" fontId="4" fillId="0" borderId="2" applyAlignment="1" pivotButton="0" quotePrefix="0" xfId="0">
      <alignment horizontal="right" vertical="center"/>
    </xf>
    <xf numFmtId="0" fontId="2" fillId="0" borderId="0" applyAlignment="1" pivotButton="0" quotePrefix="0" xfId="0">
      <alignment horizontal="left" vertical="center" wrapText="1" indent="1"/>
    </xf>
    <xf numFmtId="0" fontId="8" fillId="5" borderId="2" applyAlignment="1" pivotButton="0" quotePrefix="0" xfId="0">
      <alignment horizontal="center" vertical="center" wrapText="1"/>
    </xf>
    <xf numFmtId="0" fontId="2" fillId="0" borderId="2" applyAlignment="1" pivotButton="0" quotePrefix="0" xfId="0">
      <alignment horizontal="center" vertical="center" wrapText="1"/>
    </xf>
    <xf numFmtId="170" fontId="4" fillId="0" borderId="2" applyAlignment="1" pivotButton="0" quotePrefix="0" xfId="0">
      <alignment horizontal="center" vertical="center"/>
    </xf>
    <xf numFmtId="0" fontId="4" fillId="0" borderId="2" applyAlignment="1" pivotButton="0" quotePrefix="0" xfId="0">
      <alignment horizontal="right" vertical="center"/>
    </xf>
    <xf numFmtId="166" fontId="4" fillId="4" borderId="2" applyAlignment="1" pivotButton="0" quotePrefix="0" xfId="0">
      <alignment horizontal="right" vertical="center"/>
    </xf>
    <xf numFmtId="167" fontId="4" fillId="4" borderId="2" applyAlignment="1" pivotButton="0" quotePrefix="0" xfId="0">
      <alignment horizontal="right" vertical="center"/>
    </xf>
    <xf numFmtId="0" fontId="9" fillId="0" borderId="2" applyAlignment="1" pivotButton="0" quotePrefix="0" xfId="0">
      <alignment horizontal="left" vertical="center" wrapText="1" indent="1"/>
    </xf>
    <xf numFmtId="0" fontId="6" fillId="2" borderId="2" applyAlignment="1" pivotButton="0" quotePrefix="0" xfId="0">
      <alignment horizontal="left" vertical="center" indent="1"/>
    </xf>
    <xf numFmtId="0" fontId="4" fillId="2" borderId="2" applyAlignment="1" pivotButton="0" quotePrefix="0" xfId="0">
      <alignment horizontal="left" vertical="center" indent="1"/>
    </xf>
    <xf numFmtId="0" fontId="6" fillId="4" borderId="2" applyAlignment="1" pivotButton="0" quotePrefix="0" xfId="0">
      <alignment horizontal="right" vertical="center"/>
    </xf>
    <xf numFmtId="0" fontId="3" fillId="2" borderId="2" applyAlignment="1" pivotButton="0" quotePrefix="0" xfId="0">
      <alignment horizontal="center" vertical="center"/>
    </xf>
    <xf numFmtId="170" fontId="4" fillId="4" borderId="2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 indent="1"/>
    </xf>
    <xf numFmtId="170" fontId="8" fillId="5" borderId="2" applyAlignment="1" pivotButton="0" quotePrefix="0" xfId="0">
      <alignment horizontal="center" vertical="center"/>
    </xf>
    <xf numFmtId="0" fontId="4" fillId="0" borderId="0" applyAlignment="1" pivotButton="0" quotePrefix="0" xfId="0">
      <alignment horizontal="left" vertical="center" indent="1"/>
    </xf>
    <xf numFmtId="0" fontId="10" fillId="0" borderId="0" applyAlignment="1" pivotButton="0" quotePrefix="0" xfId="0">
      <alignment horizontal="center" vertical="center"/>
    </xf>
    <xf numFmtId="0" fontId="11" fillId="4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44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30" customHeight="1">
      <c r="A1" s="1" t="inlineStr">
        <is>
          <t>進捗報告書</t>
        </is>
      </c>
      <c r="B1" s="2" t="n"/>
      <c r="C1" s="2" t="n"/>
      <c r="D1" s="2" t="n"/>
      <c r="E1" s="2" t="n"/>
      <c r="F1" s="2" t="n"/>
      <c r="G1" s="2" t="n"/>
      <c r="H1" s="2" t="n"/>
      <c r="I1" s="3" t="inlineStr">
        <is>
          <t>週次・第5週</t>
        </is>
      </c>
      <c r="J1" s="2" t="n"/>
      <c r="K1" s="2" t="n"/>
      <c r="L1" s="2" t="n"/>
    </row>
    <row r="2" ht="6" customHeight="1"/>
    <row r="3" ht="21" customHeight="1">
      <c r="A3" s="4" t="inlineStr">
        <is>
          <t>報告先</t>
        </is>
      </c>
      <c r="B3" s="5" t="n"/>
      <c r="C3" s="6" t="inlineStr">
        <is>
          <t>株式会社つばめ運輸 総務部 中村様</t>
        </is>
      </c>
      <c r="D3" s="7" t="n"/>
      <c r="E3" s="7" t="n"/>
      <c r="F3" s="7" t="n"/>
      <c r="G3" s="7" t="n"/>
      <c r="H3" s="7" t="n"/>
      <c r="I3" s="7" t="n"/>
      <c r="J3" s="7" t="n"/>
      <c r="K3" s="7" t="n"/>
      <c r="L3" s="7" t="n"/>
    </row>
    <row r="4" ht="21" customHeight="1">
      <c r="A4" s="4" t="inlineStr">
        <is>
          <t>報告者</t>
        </is>
      </c>
      <c r="B4" s="5" t="n"/>
      <c r="C4" s="6" t="inlineStr">
        <is>
          <t>株式会社ことのは制作 ディレクター 西田</t>
        </is>
      </c>
      <c r="D4" s="7" t="n"/>
      <c r="E4" s="7" t="n"/>
      <c r="F4" s="7" t="n"/>
      <c r="G4" s="7" t="n"/>
      <c r="H4" s="7" t="n"/>
      <c r="I4" s="7" t="n"/>
      <c r="J4" s="7" t="n"/>
      <c r="K4" s="7" t="n"/>
      <c r="L4" s="7" t="n"/>
    </row>
    <row r="5" ht="21" customHeight="1">
      <c r="A5" s="4" t="inlineStr">
        <is>
          <t>案件名</t>
        </is>
      </c>
      <c r="B5" s="5" t="n"/>
      <c r="C5" s="6" t="inlineStr">
        <is>
          <t>コーポレートサイトのリニューアル（全20ページ）</t>
        </is>
      </c>
      <c r="D5" s="7" t="n"/>
      <c r="E5" s="7" t="n"/>
      <c r="F5" s="7" t="n"/>
      <c r="G5" s="7" t="n"/>
      <c r="H5" s="7" t="n"/>
      <c r="I5" s="7" t="n"/>
      <c r="J5" s="7" t="n"/>
      <c r="K5" s="7" t="n"/>
      <c r="L5" s="7" t="n"/>
    </row>
    <row r="6" ht="21" customHeight="1">
      <c r="A6" s="4" t="inlineStr">
        <is>
          <t>報告日</t>
        </is>
      </c>
      <c r="B6" s="5" t="n"/>
      <c r="C6" s="6" t="inlineStr">
        <is>
          <t>2026年10月30日</t>
        </is>
      </c>
      <c r="D6" s="7" t="n"/>
      <c r="E6" s="7" t="n"/>
      <c r="F6" s="7" t="n"/>
      <c r="G6" s="4" t="inlineStr">
        <is>
          <t>区分</t>
        </is>
      </c>
      <c r="H6" s="5" t="n"/>
      <c r="I6" s="6" t="inlineStr">
        <is>
          <t>週次</t>
        </is>
      </c>
      <c r="J6" s="7" t="n"/>
      <c r="K6" s="7" t="n"/>
      <c r="L6" s="7" t="n"/>
    </row>
    <row r="7" ht="21" customHeight="1">
      <c r="A7" s="4" t="inlineStr">
        <is>
          <t>対象期間</t>
        </is>
      </c>
      <c r="B7" s="5" t="n"/>
      <c r="C7" s="6" t="inlineStr">
        <is>
          <t>2026年10月26日〜30日</t>
        </is>
      </c>
      <c r="D7" s="7" t="n"/>
      <c r="E7" s="7" t="n"/>
      <c r="F7" s="7" t="n"/>
      <c r="G7" s="4" t="inlineStr">
        <is>
          <t>基準日</t>
        </is>
      </c>
      <c r="H7" s="5" t="n"/>
      <c r="I7" s="8" t="n">
        <v>46325</v>
      </c>
      <c r="J7" s="7" t="n"/>
      <c r="K7" s="7" t="n"/>
      <c r="L7" s="7" t="n"/>
    </row>
    <row r="8" ht="21" customHeight="1">
      <c r="A8" s="4" t="inlineStr">
        <is>
          <t>全体の期間</t>
        </is>
      </c>
      <c r="B8" s="5" t="n"/>
      <c r="C8" s="6" t="inlineStr">
        <is>
          <t>2026年9月28日〜12月10日</t>
        </is>
      </c>
      <c r="D8" s="7" t="n"/>
      <c r="E8" s="7" t="n"/>
      <c r="F8" s="7" t="n"/>
      <c r="G8" s="4" t="inlineStr">
        <is>
          <t>次回の報告</t>
        </is>
      </c>
      <c r="H8" s="5" t="n"/>
      <c r="I8" s="6" t="inlineStr">
        <is>
          <t>2026年11月6日</t>
        </is>
      </c>
      <c r="J8" s="7" t="n"/>
      <c r="K8" s="7" t="n"/>
      <c r="L8" s="7" t="n"/>
    </row>
    <row r="9" ht="8" customHeight="1"/>
    <row r="10" ht="20" customHeight="1">
      <c r="A10" s="9" t="inlineStr">
        <is>
          <t>1. 全体の状況</t>
        </is>
      </c>
      <c r="B10" s="10" t="n"/>
      <c r="C10" s="10" t="n"/>
      <c r="D10" s="10" t="n"/>
      <c r="E10" s="10" t="n"/>
      <c r="F10" s="10" t="n"/>
      <c r="G10" s="10" t="n"/>
      <c r="H10" s="10" t="n"/>
      <c r="I10" s="10" t="n"/>
      <c r="J10" s="10" t="n"/>
      <c r="K10" s="10" t="n"/>
      <c r="L10" s="10" t="n"/>
    </row>
    <row r="11" ht="22" customHeight="1">
      <c r="A11" s="4" t="inlineStr">
        <is>
          <t>予定の進捗率</t>
        </is>
      </c>
      <c r="B11" s="5" t="n"/>
      <c r="C11" s="11">
        <f>IF('タスクの進捗'!$L$17="","",'タスクの進捗'!$L$17)</f>
        <v/>
      </c>
      <c r="D11" s="12" t="n"/>
      <c r="E11" s="4" t="inlineStr">
        <is>
          <t>実績の進捗率</t>
        </is>
      </c>
      <c r="F11" s="5" t="n"/>
      <c r="G11" s="11">
        <f>IF('タスクの進捗'!$M$17="","",'タスクの進捗'!$M$17)</f>
        <v/>
      </c>
      <c r="H11" s="12" t="n"/>
      <c r="I11" s="4" t="inlineStr">
        <is>
          <t>差</t>
        </is>
      </c>
      <c r="J11" s="5" t="n"/>
      <c r="K11" s="13">
        <f>IF('タスクの進捗'!$N$17="","",'タスクの進捗'!$N$17)</f>
        <v/>
      </c>
      <c r="L11" s="12" t="n"/>
    </row>
    <row r="12" ht="22" customHeight="1">
      <c r="A12" s="4" t="inlineStr">
        <is>
          <t>判定</t>
        </is>
      </c>
      <c r="B12" s="5" t="n"/>
      <c r="C12" s="14">
        <f>IF('タスクの進捗'!$O$17="","",'タスクの進捗'!$O$17)</f>
        <v/>
      </c>
      <c r="D12" s="12" t="n"/>
      <c r="E12" s="4" t="inlineStr">
        <is>
          <t>遅れ・やや遅れ</t>
        </is>
      </c>
      <c r="F12" s="5" t="n"/>
      <c r="G12" s="15">
        <f>IF(COUNT('タスクの進捗'!$O$18,'タスクの進捗'!$L$18)=0,"",'タスクの進捗'!$O$18+'タスクの進捗'!$L$18)</f>
        <v/>
      </c>
      <c r="H12" s="12" t="n"/>
      <c r="I12" s="4" t="inlineStr">
        <is>
          <t>完了したタスク</t>
        </is>
      </c>
      <c r="J12" s="5" t="n"/>
      <c r="K12" s="15">
        <f>IF('タスクの進捗'!$F$18="","",'タスクの進捗'!$F$18)</f>
        <v/>
      </c>
      <c r="L12" s="12" t="n"/>
    </row>
    <row r="13" ht="16" customHeight="1">
      <c r="A13" s="16" t="inlineStr">
        <is>
          <t>全体の進捗率は、タスクごとの進捗率を重み（人日）で平均したものです。色の付いた欄は数式で、「タスクの進捗」のシートから出します。</t>
        </is>
      </c>
    </row>
    <row r="14" ht="8" customHeight="1"/>
    <row r="15" ht="20" customHeight="1">
      <c r="A15" s="9" t="inlineStr">
        <is>
          <t>2. 結論（3行で）</t>
        </is>
      </c>
      <c r="B15" s="10" t="n"/>
      <c r="C15" s="10" t="n"/>
      <c r="D15" s="10" t="n"/>
      <c r="E15" s="10" t="n"/>
      <c r="F15" s="10" t="n"/>
      <c r="G15" s="10" t="n"/>
      <c r="H15" s="10" t="n"/>
      <c r="I15" s="10" t="n"/>
      <c r="J15" s="10" t="n"/>
      <c r="K15" s="10" t="n"/>
      <c r="L15" s="10" t="n"/>
    </row>
    <row r="16" ht="18" customHeight="1">
      <c r="A16" s="17" t="inlineStr">
        <is>
          <t>・全体の進捗は46.1%で、予定の48.8%より2.7pt遅れています（判定：やや遅れ）。
・遅れの主な原因は、原稿・写真のご提供が20ページのうち9ページ（予定は15ページ）であることです。デザインとページの制作は予定どおりです。
・残り11ページの原稿を11月6日（金）までにいただければ、12月10日の公開に間に合います。</t>
        </is>
      </c>
      <c r="B16" s="7" t="n"/>
      <c r="C16" s="7" t="n"/>
      <c r="D16" s="7" t="n"/>
      <c r="E16" s="7" t="n"/>
      <c r="F16" s="7" t="n"/>
      <c r="G16" s="7" t="n"/>
      <c r="H16" s="7" t="n"/>
      <c r="I16" s="7" t="n"/>
      <c r="J16" s="7" t="n"/>
      <c r="K16" s="7" t="n"/>
      <c r="L16" s="7" t="n"/>
    </row>
    <row r="17" ht="18" customHeight="1">
      <c r="A17" s="7" t="n"/>
      <c r="B17" s="7" t="n"/>
      <c r="C17" s="7" t="n"/>
      <c r="D17" s="7" t="n"/>
      <c r="E17" s="7" t="n"/>
      <c r="F17" s="7" t="n"/>
      <c r="G17" s="7" t="n"/>
      <c r="H17" s="7" t="n"/>
      <c r="I17" s="7" t="n"/>
      <c r="J17" s="7" t="n"/>
      <c r="K17" s="7" t="n"/>
      <c r="L17" s="7" t="n"/>
    </row>
    <row r="18" ht="18" customHeight="1">
      <c r="A18" s="7" t="n"/>
      <c r="B18" s="7" t="n"/>
      <c r="C18" s="7" t="n"/>
      <c r="D18" s="7" t="n"/>
      <c r="E18" s="7" t="n"/>
      <c r="F18" s="7" t="n"/>
      <c r="G18" s="7" t="n"/>
      <c r="H18" s="7" t="n"/>
      <c r="I18" s="7" t="n"/>
      <c r="J18" s="7" t="n"/>
      <c r="K18" s="7" t="n"/>
      <c r="L18" s="7" t="n"/>
    </row>
    <row r="19" ht="18" customHeight="1">
      <c r="A19" s="7" t="n"/>
      <c r="B19" s="7" t="n"/>
      <c r="C19" s="7" t="n"/>
      <c r="D19" s="7" t="n"/>
      <c r="E19" s="7" t="n"/>
      <c r="F19" s="7" t="n"/>
      <c r="G19" s="7" t="n"/>
      <c r="H19" s="7" t="n"/>
      <c r="I19" s="7" t="n"/>
      <c r="J19" s="7" t="n"/>
      <c r="K19" s="7" t="n"/>
      <c r="L19" s="7" t="n"/>
    </row>
    <row r="20" ht="8" customHeight="1"/>
    <row r="21" ht="20" customHeight="1">
      <c r="A21" s="9" t="inlineStr">
        <is>
          <t>3. 今週の実施内容</t>
        </is>
      </c>
      <c r="B21" s="10" t="n"/>
      <c r="C21" s="10" t="n"/>
      <c r="D21" s="10" t="n"/>
      <c r="E21" s="10" t="n"/>
      <c r="F21" s="10" t="n"/>
      <c r="G21" s="10" t="n"/>
      <c r="H21" s="10" t="n"/>
      <c r="I21" s="10" t="n"/>
      <c r="J21" s="10" t="n"/>
      <c r="K21" s="10" t="n"/>
      <c r="L21" s="10" t="n"/>
    </row>
    <row r="22" ht="20" customHeight="1">
      <c r="A22" s="18" t="inlineStr">
        <is>
          <t>実施した内容</t>
        </is>
      </c>
      <c r="B22" s="19" t="n"/>
      <c r="C22" s="19" t="n"/>
      <c r="D22" s="19" t="n"/>
      <c r="E22" s="19" t="n"/>
      <c r="F22" s="19" t="n"/>
      <c r="G22" s="19" t="n"/>
      <c r="H22" s="19" t="n"/>
      <c r="I22" s="18" t="inlineStr">
        <is>
          <t>結果・累計</t>
        </is>
      </c>
      <c r="J22" s="19" t="n"/>
      <c r="K22" s="19" t="n"/>
      <c r="L22" s="19" t="n"/>
    </row>
    <row r="23" ht="22" customHeight="1">
      <c r="A23" s="6" t="inlineStr">
        <is>
          <t>デザインの作成：会社案内・サービス紹介の4ページ</t>
        </is>
      </c>
      <c r="B23" s="7" t="n"/>
      <c r="C23" s="7" t="n"/>
      <c r="D23" s="7" t="n"/>
      <c r="E23" s="7" t="n"/>
      <c r="F23" s="7" t="n"/>
      <c r="G23" s="7" t="n"/>
      <c r="H23" s="7" t="n"/>
      <c r="I23" s="6" t="inlineStr">
        <is>
          <t>累計14ページ（予定どおり）</t>
        </is>
      </c>
      <c r="J23" s="7" t="n"/>
      <c r="K23" s="7" t="n"/>
      <c r="L23" s="7" t="n"/>
    </row>
    <row r="24" ht="36" customHeight="1">
      <c r="A24" s="6" t="inlineStr">
        <is>
          <t>（貴社）デザインのご確認：3ページ</t>
        </is>
      </c>
      <c r="B24" s="7" t="n"/>
      <c r="C24" s="7" t="n"/>
      <c r="D24" s="7" t="n"/>
      <c r="E24" s="7" t="n"/>
      <c r="F24" s="7" t="n"/>
      <c r="G24" s="7" t="n"/>
      <c r="H24" s="7" t="n"/>
      <c r="I24" s="6" t="inlineStr">
        <is>
          <t>累計9ページ（予定は10ページ）</t>
        </is>
      </c>
      <c r="J24" s="7" t="n"/>
      <c r="K24" s="7" t="n"/>
      <c r="L24" s="7" t="n"/>
    </row>
    <row r="25" ht="22" customHeight="1">
      <c r="A25" s="6" t="inlineStr">
        <is>
          <t>ページの制作：トップページ・会社概要など5ページ</t>
        </is>
      </c>
      <c r="B25" s="7" t="n"/>
      <c r="C25" s="7" t="n"/>
      <c r="D25" s="7" t="n"/>
      <c r="E25" s="7" t="n"/>
      <c r="F25" s="7" t="n"/>
      <c r="G25" s="7" t="n"/>
      <c r="H25" s="7" t="n"/>
      <c r="I25" s="6" t="inlineStr">
        <is>
          <t>累計5ページ（予定は4ページ）</t>
        </is>
      </c>
      <c r="J25" s="7" t="n"/>
      <c r="K25" s="7" t="n"/>
      <c r="L25" s="7" t="n"/>
    </row>
    <row r="26" ht="36" customHeight="1">
      <c r="A26" s="6" t="inlineStr">
        <is>
          <t>10月28日（水）の定例会議（オンライン・30分）</t>
        </is>
      </c>
      <c r="B26" s="7" t="n"/>
      <c r="C26" s="7" t="n"/>
      <c r="D26" s="7" t="n"/>
      <c r="E26" s="7" t="n"/>
      <c r="F26" s="7" t="n"/>
      <c r="G26" s="7" t="n"/>
      <c r="H26" s="7" t="n"/>
      <c r="I26" s="6" t="inlineStr">
        <is>
          <t>フォームの項目（8つ）が決まった</t>
        </is>
      </c>
      <c r="J26" s="7" t="n"/>
      <c r="K26" s="7" t="n"/>
      <c r="L26" s="7" t="n"/>
    </row>
    <row r="27" ht="8" customHeight="1"/>
    <row r="28" ht="20" customHeight="1">
      <c r="A28" s="9" t="inlineStr">
        <is>
          <t>4. 遅れ・課題と対応</t>
        </is>
      </c>
      <c r="B28" s="10" t="n"/>
      <c r="C28" s="10" t="n"/>
      <c r="D28" s="10" t="n"/>
      <c r="E28" s="10" t="n"/>
      <c r="F28" s="10" t="n"/>
      <c r="G28" s="10" t="n"/>
      <c r="H28" s="10" t="n"/>
      <c r="I28" s="10" t="n"/>
      <c r="J28" s="10" t="n"/>
      <c r="K28" s="10" t="n"/>
      <c r="L28" s="10" t="n"/>
    </row>
    <row r="29" ht="20" customHeight="1">
      <c r="A29" s="18" t="inlineStr">
        <is>
          <t>内容</t>
        </is>
      </c>
      <c r="B29" s="19" t="n"/>
      <c r="C29" s="19" t="n"/>
      <c r="D29" s="18" t="inlineStr">
        <is>
          <t>影響</t>
        </is>
      </c>
      <c r="E29" s="19" t="n"/>
      <c r="F29" s="19" t="n"/>
      <c r="G29" s="18" t="inlineStr">
        <is>
          <t>対応</t>
        </is>
      </c>
      <c r="H29" s="19" t="n"/>
      <c r="I29" s="19" t="n"/>
      <c r="J29" s="19" t="n"/>
      <c r="K29" s="18" t="inlineStr">
        <is>
          <t>期限</t>
        </is>
      </c>
      <c r="L29" s="18" t="inlineStr">
        <is>
          <t>状況</t>
        </is>
      </c>
    </row>
    <row r="30" ht="64" customHeight="1">
      <c r="A30" s="6" t="inlineStr">
        <is>
          <t>原稿・写真のご提供が9ページ（予定は15ページ）</t>
        </is>
      </c>
      <c r="B30" s="7" t="n"/>
      <c r="C30" s="7" t="n"/>
      <c r="D30" s="6" t="inlineStr">
        <is>
          <t>11月6日を過ぎると、ご確認と制作がずれ、公開日に響く</t>
        </is>
      </c>
      <c r="E30" s="7" t="n"/>
      <c r="F30" s="7" t="n"/>
      <c r="G30" s="6" t="inlineStr">
        <is>
          <t>10月29日に、残り11ページの一覧と要る写真をお送りした。採用情報の3ページは当社が原稿の案を作る</t>
        </is>
      </c>
      <c r="H30" s="7" t="n"/>
      <c r="I30" s="7" t="n"/>
      <c r="J30" s="7" t="n"/>
      <c r="K30" s="20" t="inlineStr">
        <is>
          <t>11/6</t>
        </is>
      </c>
      <c r="L30" s="20" t="inlineStr">
        <is>
          <t>対応中</t>
        </is>
      </c>
    </row>
    <row r="31" ht="50" customHeight="1">
      <c r="A31" s="6" t="inlineStr">
        <is>
          <t>旧サイトのお知らせ記事（約180件）の移し方が未定</t>
        </is>
      </c>
      <c r="B31" s="7" t="n"/>
      <c r="C31" s="7" t="n"/>
      <c r="D31" s="6" t="inlineStr">
        <is>
          <t>移す件数で、制作の日数が2〜5日変わる</t>
        </is>
      </c>
      <c r="E31" s="7" t="n"/>
      <c r="F31" s="7" t="n"/>
      <c r="G31" s="6" t="inlineStr">
        <is>
          <t>全部移す案と直近2年分の案の工数を、11月4日の定例でお出しする</t>
        </is>
      </c>
      <c r="H31" s="7" t="n"/>
      <c r="I31" s="7" t="n"/>
      <c r="J31" s="7" t="n"/>
      <c r="K31" s="20" t="inlineStr">
        <is>
          <t>11/4</t>
        </is>
      </c>
      <c r="L31" s="20" t="inlineStr">
        <is>
          <t>未着手</t>
        </is>
      </c>
    </row>
    <row r="32" ht="8" customHeight="1"/>
    <row r="33" ht="20" customHeight="1">
      <c r="A33" s="9" t="inlineStr">
        <is>
          <t>5. 来週（次回まで）の予定</t>
        </is>
      </c>
      <c r="B33" s="10" t="n"/>
      <c r="C33" s="10" t="n"/>
      <c r="D33" s="10" t="n"/>
      <c r="E33" s="10" t="n"/>
      <c r="F33" s="10" t="n"/>
      <c r="G33" s="10" t="n"/>
      <c r="H33" s="10" t="n"/>
      <c r="I33" s="10" t="n"/>
      <c r="J33" s="10" t="n"/>
      <c r="K33" s="10" t="n"/>
      <c r="L33" s="10" t="n"/>
    </row>
    <row r="34" ht="20" customHeight="1">
      <c r="A34" s="18" t="inlineStr">
        <is>
          <t>予定</t>
        </is>
      </c>
      <c r="B34" s="19" t="n"/>
      <c r="C34" s="19" t="n"/>
      <c r="D34" s="19" t="n"/>
      <c r="E34" s="19" t="n"/>
      <c r="F34" s="19" t="n"/>
      <c r="G34" s="19" t="n"/>
      <c r="H34" s="18" t="inlineStr">
        <is>
          <t>期日</t>
        </is>
      </c>
      <c r="I34" s="19" t="n"/>
      <c r="J34" s="18" t="inlineStr">
        <is>
          <t>担当</t>
        </is>
      </c>
      <c r="K34" s="19" t="n"/>
      <c r="L34" s="19" t="n"/>
    </row>
    <row r="35" ht="36" customHeight="1">
      <c r="A35" s="6" t="inlineStr">
        <is>
          <t>デザインの作成：残りの6ページ（採用情報・お知らせなど）</t>
        </is>
      </c>
      <c r="B35" s="7" t="n"/>
      <c r="C35" s="7" t="n"/>
      <c r="D35" s="7" t="n"/>
      <c r="E35" s="7" t="n"/>
      <c r="F35" s="7" t="n"/>
      <c r="G35" s="7" t="n"/>
      <c r="H35" s="6" t="inlineStr">
        <is>
          <t>11月6日（金）</t>
        </is>
      </c>
      <c r="I35" s="7" t="n"/>
      <c r="J35" s="6" t="inlineStr">
        <is>
          <t>当社</t>
        </is>
      </c>
      <c r="K35" s="7" t="n"/>
      <c r="L35" s="7" t="n"/>
    </row>
    <row r="36" ht="36" customHeight="1">
      <c r="A36" s="6" t="inlineStr">
        <is>
          <t>ページの制作：会社案内・サービス紹介の5ページ</t>
        </is>
      </c>
      <c r="B36" s="7" t="n"/>
      <c r="C36" s="7" t="n"/>
      <c r="D36" s="7" t="n"/>
      <c r="E36" s="7" t="n"/>
      <c r="F36" s="7" t="n"/>
      <c r="G36" s="7" t="n"/>
      <c r="H36" s="6" t="inlineStr">
        <is>
          <t>11月6日（金）</t>
        </is>
      </c>
      <c r="I36" s="7" t="n"/>
      <c r="J36" s="6" t="inlineStr">
        <is>
          <t>当社</t>
        </is>
      </c>
      <c r="K36" s="7" t="n"/>
      <c r="L36" s="7" t="n"/>
    </row>
    <row r="37" ht="36" customHeight="1">
      <c r="A37" s="6" t="inlineStr">
        <is>
          <t>お知らせ記事の移し方の2案と工数をまとめる</t>
        </is>
      </c>
      <c r="B37" s="7" t="n"/>
      <c r="C37" s="7" t="n"/>
      <c r="D37" s="7" t="n"/>
      <c r="E37" s="7" t="n"/>
      <c r="F37" s="7" t="n"/>
      <c r="G37" s="7" t="n"/>
      <c r="H37" s="6" t="inlineStr">
        <is>
          <t>11月4日（水）</t>
        </is>
      </c>
      <c r="I37" s="7" t="n"/>
      <c r="J37" s="6" t="inlineStr">
        <is>
          <t>当社</t>
        </is>
      </c>
      <c r="K37" s="7" t="n"/>
      <c r="L37" s="7" t="n"/>
    </row>
    <row r="38" ht="8" customHeight="1"/>
    <row r="39" ht="20" customHeight="1">
      <c r="A39" s="9" t="inlineStr">
        <is>
          <t>6. ご確認・お願い</t>
        </is>
      </c>
      <c r="B39" s="10" t="n"/>
      <c r="C39" s="10" t="n"/>
      <c r="D39" s="10" t="n"/>
      <c r="E39" s="10" t="n"/>
      <c r="F39" s="10" t="n"/>
      <c r="G39" s="10" t="n"/>
      <c r="H39" s="10" t="n"/>
      <c r="I39" s="10" t="n"/>
      <c r="J39" s="10" t="n"/>
      <c r="K39" s="10" t="n"/>
      <c r="L39" s="10" t="n"/>
    </row>
    <row r="40" ht="20" customHeight="1">
      <c r="A40" s="18" t="inlineStr">
        <is>
          <t>お願いしたいこと</t>
        </is>
      </c>
      <c r="B40" s="19" t="n"/>
      <c r="C40" s="19" t="n"/>
      <c r="D40" s="19" t="n"/>
      <c r="E40" s="19" t="n"/>
      <c r="F40" s="19" t="n"/>
      <c r="G40" s="19" t="n"/>
      <c r="H40" s="19" t="n"/>
      <c r="I40" s="19" t="n"/>
      <c r="J40" s="18" t="inlineStr">
        <is>
          <t>期限</t>
        </is>
      </c>
      <c r="K40" s="19" t="n"/>
      <c r="L40" s="19" t="n"/>
    </row>
    <row r="41" ht="36" customHeight="1">
      <c r="A41" s="6" t="inlineStr">
        <is>
          <t>残り11ページの原稿と写真をお送りください。採用情報の3ページは、当社がお作りする案に赤字を入れていただく形でもかまいません。</t>
        </is>
      </c>
      <c r="B41" s="7" t="n"/>
      <c r="C41" s="7" t="n"/>
      <c r="D41" s="7" t="n"/>
      <c r="E41" s="7" t="n"/>
      <c r="F41" s="7" t="n"/>
      <c r="G41" s="7" t="n"/>
      <c r="H41" s="7" t="n"/>
      <c r="I41" s="7" t="n"/>
      <c r="J41" s="6" t="inlineStr">
        <is>
          <t>11月6日（金）</t>
        </is>
      </c>
      <c r="K41" s="7" t="n"/>
      <c r="L41" s="7" t="n"/>
    </row>
    <row r="42" ht="36" customHeight="1">
      <c r="A42" s="6" t="inlineStr">
        <is>
          <t>ご確認待ちのデザイン1ページ（サービス紹介）のご確認をお願いします。</t>
        </is>
      </c>
      <c r="B42" s="7" t="n"/>
      <c r="C42" s="7" t="n"/>
      <c r="D42" s="7" t="n"/>
      <c r="E42" s="7" t="n"/>
      <c r="F42" s="7" t="n"/>
      <c r="G42" s="7" t="n"/>
      <c r="H42" s="7" t="n"/>
      <c r="I42" s="7" t="n"/>
      <c r="J42" s="6" t="inlineStr">
        <is>
          <t>11月4日（水）</t>
        </is>
      </c>
      <c r="K42" s="7" t="n"/>
      <c r="L42" s="7" t="n"/>
    </row>
    <row r="43" ht="36" customHeight="1">
      <c r="A43" s="6" t="inlineStr">
        <is>
          <t>お知らせ記事を移す範囲のご判断をお願いします（11月4日の定例で2案をお出しします）。</t>
        </is>
      </c>
      <c r="B43" s="7" t="n"/>
      <c r="C43" s="7" t="n"/>
      <c r="D43" s="7" t="n"/>
      <c r="E43" s="7" t="n"/>
      <c r="F43" s="7" t="n"/>
      <c r="G43" s="7" t="n"/>
      <c r="H43" s="7" t="n"/>
      <c r="I43" s="7" t="n"/>
      <c r="J43" s="6" t="inlineStr">
        <is>
          <t>11月11日（水）</t>
        </is>
      </c>
      <c r="K43" s="7" t="n"/>
      <c r="L43" s="7" t="n"/>
    </row>
    <row r="44" ht="16" customHeight="1">
      <c r="A44" s="16" t="inlineStr">
        <is>
          <t>区分と状況は一覧から選べます（状況：済・対応中・未着手）。タスクごとの予定と実績は、2枚目の「タスクの進捗」に書きます。</t>
        </is>
      </c>
    </row>
  </sheetData>
  <mergeCells count="80">
    <mergeCell ref="H35:I35"/>
    <mergeCell ref="A41:I41"/>
    <mergeCell ref="I1:L1"/>
    <mergeCell ref="A35:G35"/>
    <mergeCell ref="J35:L35"/>
    <mergeCell ref="A21:L21"/>
    <mergeCell ref="A7:B7"/>
    <mergeCell ref="A25:H25"/>
    <mergeCell ref="A42:I42"/>
    <mergeCell ref="C6:F6"/>
    <mergeCell ref="D30:F30"/>
    <mergeCell ref="D29:F29"/>
    <mergeCell ref="I26:L26"/>
    <mergeCell ref="H37:I37"/>
    <mergeCell ref="I25:L25"/>
    <mergeCell ref="A37:G37"/>
    <mergeCell ref="J40:L40"/>
    <mergeCell ref="E12:F12"/>
    <mergeCell ref="G12:H12"/>
    <mergeCell ref="A24:H24"/>
    <mergeCell ref="A11:B11"/>
    <mergeCell ref="G29:J29"/>
    <mergeCell ref="H34:I34"/>
    <mergeCell ref="J41:L41"/>
    <mergeCell ref="G31:J31"/>
    <mergeCell ref="G7:H7"/>
    <mergeCell ref="A34:G34"/>
    <mergeCell ref="I6:L6"/>
    <mergeCell ref="H36:I36"/>
    <mergeCell ref="J43:L43"/>
    <mergeCell ref="A29:C29"/>
    <mergeCell ref="A36:G36"/>
    <mergeCell ref="J42:L42"/>
    <mergeCell ref="A31:C31"/>
    <mergeCell ref="I7:L7"/>
    <mergeCell ref="A8:B8"/>
    <mergeCell ref="A22:H22"/>
    <mergeCell ref="D31:F31"/>
    <mergeCell ref="J37:L37"/>
    <mergeCell ref="I24:L24"/>
    <mergeCell ref="C8:F8"/>
    <mergeCell ref="G11:H11"/>
    <mergeCell ref="I11:J11"/>
    <mergeCell ref="K11:L11"/>
    <mergeCell ref="A3:B3"/>
    <mergeCell ref="A12:B12"/>
    <mergeCell ref="C12:D12"/>
    <mergeCell ref="A26:H26"/>
    <mergeCell ref="A43:I43"/>
    <mergeCell ref="C4:L4"/>
    <mergeCell ref="A5:B5"/>
    <mergeCell ref="A13:L13"/>
    <mergeCell ref="A40:I40"/>
    <mergeCell ref="A44:L44"/>
    <mergeCell ref="A30:C30"/>
    <mergeCell ref="A4:B4"/>
    <mergeCell ref="A15:L15"/>
    <mergeCell ref="J34:L34"/>
    <mergeCell ref="I23:L23"/>
    <mergeCell ref="I8:L8"/>
    <mergeCell ref="J36:L36"/>
    <mergeCell ref="C7:F7"/>
    <mergeCell ref="A1:H1"/>
    <mergeCell ref="G8:H8"/>
    <mergeCell ref="A6:B6"/>
    <mergeCell ref="A33:L33"/>
    <mergeCell ref="C3:L3"/>
    <mergeCell ref="G6:H6"/>
    <mergeCell ref="C5:L5"/>
    <mergeCell ref="I12:J12"/>
    <mergeCell ref="A10:L10"/>
    <mergeCell ref="K12:L12"/>
    <mergeCell ref="A16:L19"/>
    <mergeCell ref="C11:D11"/>
    <mergeCell ref="A28:L28"/>
    <mergeCell ref="E11:F11"/>
    <mergeCell ref="A23:H23"/>
    <mergeCell ref="A39:L39"/>
    <mergeCell ref="I22:L22"/>
    <mergeCell ref="G30:J30"/>
  </mergeCells>
  <dataValidations count="2">
    <dataValidation sqref="I6" showDropDown="0" showInputMessage="0" showErrorMessage="0" allowBlank="1" type="list">
      <formula1>"週次,月次"</formula1>
    </dataValidation>
    <dataValidation sqref="L30:L31" showDropDown="0" showInputMessage="0" showErrorMessage="0" allowBlank="1" type="list">
      <formula1>"済,対応中,未着手"</formula1>
    </dataValidation>
  </dataValidations>
  <pageMargins left="0.4" right="0.4" top="0.5" bottom="0.5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R22"/>
  <sheetViews>
    <sheetView showGridLines="0" workbookViewId="0">
      <selection activeCell="A1" sqref="A1"/>
    </sheetView>
  </sheetViews>
  <sheetFormatPr baseColWidth="8" defaultRowHeight="15"/>
  <cols>
    <col width="8.6" customWidth="1" min="1" max="1"/>
    <col width="8.6" customWidth="1" min="2" max="2"/>
    <col width="8.6" customWidth="1" min="3" max="3"/>
    <col width="8.6" customWidth="1" min="4" max="4"/>
    <col width="8.6" customWidth="1" min="5" max="5"/>
    <col width="8.6" customWidth="1" min="6" max="6"/>
    <col width="8.6" customWidth="1" min="7" max="7"/>
    <col width="8.6" customWidth="1" min="8" max="8"/>
    <col width="8.6" customWidth="1" min="9" max="9"/>
    <col width="8.6" customWidth="1" min="10" max="10"/>
    <col width="8.6" customWidth="1" min="11" max="11"/>
    <col width="8.6" customWidth="1" min="12" max="12"/>
    <col width="8.6" customWidth="1" min="13" max="13"/>
    <col width="8.6" customWidth="1" min="14" max="14"/>
    <col width="8.6" customWidth="1" min="15" max="15"/>
    <col width="8.6" customWidth="1" min="16" max="16"/>
    <col width="8.6" customWidth="1" min="17" max="17"/>
    <col width="8.6" customWidth="1" min="18" max="18"/>
  </cols>
  <sheetData>
    <row r="1" ht="30" customHeight="1">
      <c r="A1" s="1" t="inlineStr">
        <is>
          <t>タスクの進捗（別紙）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3">
        <f>IF('進捗報告'!$C$5="","",'進捗報告'!$C$5)</f>
        <v/>
      </c>
      <c r="P1" s="2" t="n"/>
      <c r="Q1" s="2" t="n"/>
      <c r="R1" s="2" t="n"/>
    </row>
    <row r="2" ht="6" customHeight="1"/>
    <row r="3" ht="22" customHeight="1">
      <c r="A3" s="4" t="inlineStr">
        <is>
          <t>基準日</t>
        </is>
      </c>
      <c r="B3" s="5" t="n"/>
      <c r="C3" s="21">
        <f>IF('進捗報告'!$I$7="","",'進捗報告'!$I$7)</f>
        <v/>
      </c>
      <c r="D3" s="12" t="n"/>
      <c r="E3" s="12" t="n"/>
      <c r="F3" s="4" t="inlineStr">
        <is>
          <t>遅れと判定する差</t>
        </is>
      </c>
      <c r="G3" s="5" t="n"/>
      <c r="H3" s="5" t="n"/>
      <c r="I3" s="22" t="n">
        <v>10</v>
      </c>
      <c r="J3" s="23" t="inlineStr">
        <is>
          <t>差がこの値以上に遅れたタスクは「遅れ」、それより小さい遅れは「やや遅れ」になります。</t>
        </is>
      </c>
    </row>
    <row r="4" ht="6" customHeight="1"/>
    <row r="5" ht="18" customHeight="1">
      <c r="A5" s="24" t="inlineStr">
        <is>
          <t>タスク（数える単位）</t>
        </is>
      </c>
      <c r="B5" s="19" t="n"/>
      <c r="C5" s="19" t="n"/>
      <c r="D5" s="19" t="n"/>
      <c r="E5" s="24" t="inlineStr">
        <is>
          <t>担当</t>
        </is>
      </c>
      <c r="F5" s="24" t="inlineStr">
        <is>
          <t>開始
予定</t>
        </is>
      </c>
      <c r="G5" s="24" t="inlineStr">
        <is>
          <t>終了
予定</t>
        </is>
      </c>
      <c r="H5" s="24" t="inlineStr">
        <is>
          <t>重み
(人日)</t>
        </is>
      </c>
      <c r="I5" s="24" t="inlineStr">
        <is>
          <t>量（数える単位で）</t>
        </is>
      </c>
      <c r="J5" s="19" t="n"/>
      <c r="K5" s="19" t="n"/>
      <c r="L5" s="24" t="inlineStr">
        <is>
          <t>進捗率</t>
        </is>
      </c>
      <c r="M5" s="19" t="n"/>
      <c r="N5" s="24" t="inlineStr">
        <is>
          <t>差</t>
        </is>
      </c>
      <c r="O5" s="24" t="inlineStr">
        <is>
          <t>判定</t>
        </is>
      </c>
      <c r="P5" s="19" t="n"/>
      <c r="Q5" s="24" t="inlineStr">
        <is>
          <t>メモ</t>
        </is>
      </c>
      <c r="R5" s="19" t="n"/>
    </row>
    <row r="6" ht="18" customHeight="1">
      <c r="A6" s="19" t="n"/>
      <c r="B6" s="19" t="n"/>
      <c r="C6" s="19" t="n"/>
      <c r="D6" s="19" t="n"/>
      <c r="E6" s="19" t="n"/>
      <c r="F6" s="19" t="n"/>
      <c r="G6" s="19" t="n"/>
      <c r="H6" s="19" t="n"/>
      <c r="I6" s="24" t="inlineStr">
        <is>
          <t>全体</t>
        </is>
      </c>
      <c r="J6" s="24" t="inlineStr">
        <is>
          <t>予定</t>
        </is>
      </c>
      <c r="K6" s="24" t="inlineStr">
        <is>
          <t>終えた</t>
        </is>
      </c>
      <c r="L6" s="24" t="inlineStr">
        <is>
          <t>予定</t>
        </is>
      </c>
      <c r="M6" s="24" t="inlineStr">
        <is>
          <t>実績</t>
        </is>
      </c>
      <c r="N6" s="19" t="n"/>
      <c r="O6" s="19" t="n"/>
      <c r="P6" s="19" t="n"/>
      <c r="Q6" s="19" t="n"/>
      <c r="R6" s="19" t="n"/>
    </row>
    <row r="7" ht="22" customHeight="1">
      <c r="A7" s="6" t="inlineStr">
        <is>
          <t>要件の整理（決める項目）</t>
        </is>
      </c>
      <c r="B7" s="7" t="n"/>
      <c r="C7" s="7" t="n"/>
      <c r="D7" s="7" t="n"/>
      <c r="E7" s="25" t="inlineStr">
        <is>
          <t>当社</t>
        </is>
      </c>
      <c r="F7" s="26" t="n">
        <v>46293</v>
      </c>
      <c r="G7" s="26" t="n">
        <v>46304</v>
      </c>
      <c r="H7" s="27" t="n">
        <v>4</v>
      </c>
      <c r="I7" s="27" t="n">
        <v>12</v>
      </c>
      <c r="J7" s="27" t="n">
        <v>12</v>
      </c>
      <c r="K7" s="27" t="n">
        <v>12</v>
      </c>
      <c r="L7" s="28">
        <f>IF(OR(I7="",J7=""),"",IF(I7&lt;=0,"",MIN(1,J7/I7)))</f>
        <v/>
      </c>
      <c r="M7" s="28">
        <f>IF(OR(I7="",K7=""),"",IF(I7&lt;=0,"",MIN(1,K7/I7)))</f>
        <v/>
      </c>
      <c r="N7" s="29">
        <f>IF(COUNT(L7,M7)&lt;2,"",ROUND(M7*100,1)-ROUND(L7*100,1))</f>
        <v/>
      </c>
      <c r="O7" s="14">
        <f>IF(M7="","",IF(M7&gt;=1,"完了",IF(L7="","",IF(AND(G7&lt;&gt;"",$C$3&lt;&gt;"",G7&lt;$C$3),"遅れ",IF(AND(L7=0,M7=0),"着手前",IF(N7&lt;=-$I$3,"遅れ",IF(N7&lt;0,"やや遅れ","予定どおり")))))))</f>
        <v/>
      </c>
      <c r="P7" s="12" t="n"/>
      <c r="Q7" s="30" t="n"/>
      <c r="R7" s="7" t="n"/>
    </row>
    <row r="8" ht="22" customHeight="1">
      <c r="A8" s="6" t="inlineStr">
        <is>
          <t>ワイヤーフレーム（ページ）</t>
        </is>
      </c>
      <c r="B8" s="7" t="n"/>
      <c r="C8" s="7" t="n"/>
      <c r="D8" s="7" t="n"/>
      <c r="E8" s="25" t="inlineStr">
        <is>
          <t>当社</t>
        </is>
      </c>
      <c r="F8" s="26" t="n">
        <v>46300</v>
      </c>
      <c r="G8" s="26" t="n">
        <v>46311</v>
      </c>
      <c r="H8" s="27" t="n">
        <v>5</v>
      </c>
      <c r="I8" s="27" t="n">
        <v>20</v>
      </c>
      <c r="J8" s="27" t="n">
        <v>20</v>
      </c>
      <c r="K8" s="27" t="n">
        <v>20</v>
      </c>
      <c r="L8" s="28">
        <f>IF(OR(I8="",J8=""),"",IF(I8&lt;=0,"",MIN(1,J8/I8)))</f>
        <v/>
      </c>
      <c r="M8" s="28">
        <f>IF(OR(I8="",K8=""),"",IF(I8&lt;=0,"",MIN(1,K8/I8)))</f>
        <v/>
      </c>
      <c r="N8" s="29">
        <f>IF(COUNT(L8,M8)&lt;2,"",ROUND(M8*100,1)-ROUND(L8*100,1))</f>
        <v/>
      </c>
      <c r="O8" s="14">
        <f>IF(M8="","",IF(M8&gt;=1,"完了",IF(L8="","",IF(AND(G8&lt;&gt;"",$C$3&lt;&gt;"",G8&lt;$C$3),"遅れ",IF(AND(L8=0,M8=0),"着手前",IF(N8&lt;=-$I$3,"遅れ",IF(N8&lt;0,"やや遅れ","予定どおり")))))))</f>
        <v/>
      </c>
      <c r="P8" s="12" t="n"/>
      <c r="Q8" s="30" t="n"/>
      <c r="R8" s="7" t="n"/>
    </row>
    <row r="9" ht="22" customHeight="1">
      <c r="A9" s="6" t="inlineStr">
        <is>
          <t>デザインの作成（ページ）</t>
        </is>
      </c>
      <c r="B9" s="7" t="n"/>
      <c r="C9" s="7" t="n"/>
      <c r="D9" s="7" t="n"/>
      <c r="E9" s="25" t="inlineStr">
        <is>
          <t>当社</t>
        </is>
      </c>
      <c r="F9" s="26" t="n">
        <v>46307</v>
      </c>
      <c r="G9" s="26" t="n">
        <v>46332</v>
      </c>
      <c r="H9" s="27" t="n">
        <v>10</v>
      </c>
      <c r="I9" s="27" t="n">
        <v>20</v>
      </c>
      <c r="J9" s="27" t="n">
        <v>14</v>
      </c>
      <c r="K9" s="27" t="n">
        <v>14</v>
      </c>
      <c r="L9" s="28">
        <f>IF(OR(I9="",J9=""),"",IF(I9&lt;=0,"",MIN(1,J9/I9)))</f>
        <v/>
      </c>
      <c r="M9" s="28">
        <f>IF(OR(I9="",K9=""),"",IF(I9&lt;=0,"",MIN(1,K9/I9)))</f>
        <v/>
      </c>
      <c r="N9" s="29">
        <f>IF(COUNT(L9,M9)&lt;2,"",ROUND(M9*100,1)-ROUND(L9*100,1))</f>
        <v/>
      </c>
      <c r="O9" s="14">
        <f>IF(M9="","",IF(M9&gt;=1,"完了",IF(L9="","",IF(AND(G9&lt;&gt;"",$C$3&lt;&gt;"",G9&lt;$C$3),"遅れ",IF(AND(L9=0,M9=0),"着手前",IF(N9&lt;=-$I$3,"遅れ",IF(N9&lt;0,"やや遅れ","予定どおり")))))))</f>
        <v/>
      </c>
      <c r="P9" s="12" t="n"/>
      <c r="Q9" s="30" t="inlineStr">
        <is>
          <t>今週4ページ</t>
        </is>
      </c>
      <c r="R9" s="7" t="n"/>
    </row>
    <row r="10" ht="22" customHeight="1">
      <c r="A10" s="6" t="inlineStr">
        <is>
          <t>原稿・写真のご提供（ページ）</t>
        </is>
      </c>
      <c r="B10" s="7" t="n"/>
      <c r="C10" s="7" t="n"/>
      <c r="D10" s="7" t="n"/>
      <c r="E10" s="25" t="inlineStr">
        <is>
          <t>貴社</t>
        </is>
      </c>
      <c r="F10" s="26" t="n">
        <v>46307</v>
      </c>
      <c r="G10" s="26" t="n">
        <v>46332</v>
      </c>
      <c r="H10" s="27" t="n">
        <v>6</v>
      </c>
      <c r="I10" s="27" t="n">
        <v>20</v>
      </c>
      <c r="J10" s="27" t="n">
        <v>15</v>
      </c>
      <c r="K10" s="27" t="n">
        <v>9</v>
      </c>
      <c r="L10" s="28">
        <f>IF(OR(I10="",J10=""),"",IF(I10&lt;=0,"",MIN(1,J10/I10)))</f>
        <v/>
      </c>
      <c r="M10" s="28">
        <f>IF(OR(I10="",K10=""),"",IF(I10&lt;=0,"",MIN(1,K10/I10)))</f>
        <v/>
      </c>
      <c r="N10" s="29">
        <f>IF(COUNT(L10,M10)&lt;2,"",ROUND(M10*100,1)-ROUND(L10*100,1))</f>
        <v/>
      </c>
      <c r="O10" s="14">
        <f>IF(M10="","",IF(M10&gt;=1,"完了",IF(L10="","",IF(AND(G10&lt;&gt;"",$C$3&lt;&gt;"",G10&lt;$C$3),"遅れ",IF(AND(L10=0,M10=0),"着手前",IF(N10&lt;=-$I$3,"遅れ",IF(N10&lt;0,"やや遅れ","予定どおり")))))))</f>
        <v/>
      </c>
      <c r="P10" s="12" t="n"/>
      <c r="Q10" s="30" t="inlineStr">
        <is>
          <t>残り11ページ</t>
        </is>
      </c>
      <c r="R10" s="7" t="n"/>
    </row>
    <row r="11" ht="22" customHeight="1">
      <c r="A11" s="6" t="inlineStr">
        <is>
          <t>デザインのご確認（ページ）</t>
        </is>
      </c>
      <c r="B11" s="7" t="n"/>
      <c r="C11" s="7" t="n"/>
      <c r="D11" s="7" t="n"/>
      <c r="E11" s="25" t="inlineStr">
        <is>
          <t>貴社</t>
        </is>
      </c>
      <c r="F11" s="26" t="n">
        <v>46314</v>
      </c>
      <c r="G11" s="26" t="n">
        <v>46339</v>
      </c>
      <c r="H11" s="27" t="n">
        <v>3</v>
      </c>
      <c r="I11" s="27" t="n">
        <v>20</v>
      </c>
      <c r="J11" s="27" t="n">
        <v>10</v>
      </c>
      <c r="K11" s="27" t="n">
        <v>9</v>
      </c>
      <c r="L11" s="28">
        <f>IF(OR(I11="",J11=""),"",IF(I11&lt;=0,"",MIN(1,J11/I11)))</f>
        <v/>
      </c>
      <c r="M11" s="28">
        <f>IF(OR(I11="",K11=""),"",IF(I11&lt;=0,"",MIN(1,K11/I11)))</f>
        <v/>
      </c>
      <c r="N11" s="29">
        <f>IF(COUNT(L11,M11)&lt;2,"",ROUND(M11*100,1)-ROUND(L11*100,1))</f>
        <v/>
      </c>
      <c r="O11" s="14">
        <f>IF(M11="","",IF(M11&gt;=1,"完了",IF(L11="","",IF(AND(G11&lt;&gt;"",$C$3&lt;&gt;"",G11&lt;$C$3),"遅れ",IF(AND(L11=0,M11=0),"着手前",IF(N11&lt;=-$I$3,"遅れ",IF(N11&lt;0,"やや遅れ","予定どおり")))))))</f>
        <v/>
      </c>
      <c r="P11" s="12" t="n"/>
      <c r="Q11" s="30" t="inlineStr">
        <is>
          <t>1ページ確認待ち</t>
        </is>
      </c>
      <c r="R11" s="7" t="n"/>
    </row>
    <row r="12" ht="22" customHeight="1">
      <c r="A12" s="6" t="inlineStr">
        <is>
          <t>ページの制作（ページ）</t>
        </is>
      </c>
      <c r="B12" s="7" t="n"/>
      <c r="C12" s="7" t="n"/>
      <c r="D12" s="7" t="n"/>
      <c r="E12" s="25" t="inlineStr">
        <is>
          <t>当社</t>
        </is>
      </c>
      <c r="F12" s="26" t="n">
        <v>46321</v>
      </c>
      <c r="G12" s="26" t="n">
        <v>46346</v>
      </c>
      <c r="H12" s="27" t="n">
        <v>12</v>
      </c>
      <c r="I12" s="27" t="n">
        <v>20</v>
      </c>
      <c r="J12" s="27" t="n">
        <v>4</v>
      </c>
      <c r="K12" s="27" t="n">
        <v>5</v>
      </c>
      <c r="L12" s="28">
        <f>IF(OR(I12="",J12=""),"",IF(I12&lt;=0,"",MIN(1,J12/I12)))</f>
        <v/>
      </c>
      <c r="M12" s="28">
        <f>IF(OR(I12="",K12=""),"",IF(I12&lt;=0,"",MIN(1,K12/I12)))</f>
        <v/>
      </c>
      <c r="N12" s="29">
        <f>IF(COUNT(L12,M12)&lt;2,"",ROUND(M12*100,1)-ROUND(L12*100,1))</f>
        <v/>
      </c>
      <c r="O12" s="14">
        <f>IF(M12="","",IF(M12&gt;=1,"完了",IF(L12="","",IF(AND(G12&lt;&gt;"",$C$3&lt;&gt;"",G12&lt;$C$3),"遅れ",IF(AND(L12=0,M12=0),"着手前",IF(N12&lt;=-$I$3,"遅れ",IF(N12&lt;0,"やや遅れ","予定どおり")))))))</f>
        <v/>
      </c>
      <c r="P12" s="12" t="n"/>
      <c r="Q12" s="30" t="inlineStr">
        <is>
          <t>今週5ページ</t>
        </is>
      </c>
      <c r="R12" s="7" t="n"/>
    </row>
    <row r="13" ht="35" customHeight="1">
      <c r="A13" s="6" t="inlineStr">
        <is>
          <t>お問い合わせフォームの設定（項目）</t>
        </is>
      </c>
      <c r="B13" s="7" t="n"/>
      <c r="C13" s="7" t="n"/>
      <c r="D13" s="7" t="n"/>
      <c r="E13" s="25" t="inlineStr">
        <is>
          <t>当社</t>
        </is>
      </c>
      <c r="F13" s="26" t="n">
        <v>46335</v>
      </c>
      <c r="G13" s="26" t="n">
        <v>46346</v>
      </c>
      <c r="H13" s="27" t="n">
        <v>3</v>
      </c>
      <c r="I13" s="27" t="n">
        <v>8</v>
      </c>
      <c r="J13" s="27" t="n">
        <v>0</v>
      </c>
      <c r="K13" s="27" t="n">
        <v>0</v>
      </c>
      <c r="L13" s="28">
        <f>IF(OR(I13="",J13=""),"",IF(I13&lt;=0,"",MIN(1,J13/I13)))</f>
        <v/>
      </c>
      <c r="M13" s="28">
        <f>IF(OR(I13="",K13=""),"",IF(I13&lt;=0,"",MIN(1,K13/I13)))</f>
        <v/>
      </c>
      <c r="N13" s="29">
        <f>IF(COUNT(L13,M13)&lt;2,"",ROUND(M13*100,1)-ROUND(L13*100,1))</f>
        <v/>
      </c>
      <c r="O13" s="14">
        <f>IF(M13="","",IF(M13&gt;=1,"完了",IF(L13="","",IF(AND(G13&lt;&gt;"",$C$3&lt;&gt;"",G13&lt;$C$3),"遅れ",IF(AND(L13=0,M13=0),"着手前",IF(N13&lt;=-$I$3,"遅れ",IF(N13&lt;0,"やや遅れ","予定どおり")))))))</f>
        <v/>
      </c>
      <c r="P13" s="12" t="n"/>
      <c r="Q13" s="30" t="inlineStr">
        <is>
          <t>項目は10/28に決定</t>
        </is>
      </c>
      <c r="R13" s="7" t="n"/>
    </row>
    <row r="14" ht="22" customHeight="1">
      <c r="A14" s="6" t="inlineStr">
        <is>
          <t>表示・動作の確認（確認項目）</t>
        </is>
      </c>
      <c r="B14" s="7" t="n"/>
      <c r="C14" s="7" t="n"/>
      <c r="D14" s="7" t="n"/>
      <c r="E14" s="25" t="inlineStr">
        <is>
          <t>当社</t>
        </is>
      </c>
      <c r="F14" s="26" t="n">
        <v>46342</v>
      </c>
      <c r="G14" s="26" t="n">
        <v>46360</v>
      </c>
      <c r="H14" s="27" t="n">
        <v>5</v>
      </c>
      <c r="I14" s="27" t="n">
        <v>120</v>
      </c>
      <c r="J14" s="27" t="n">
        <v>0</v>
      </c>
      <c r="K14" s="27" t="n">
        <v>0</v>
      </c>
      <c r="L14" s="28">
        <f>IF(OR(I14="",J14=""),"",IF(I14&lt;=0,"",MIN(1,J14/I14)))</f>
        <v/>
      </c>
      <c r="M14" s="28">
        <f>IF(OR(I14="",K14=""),"",IF(I14&lt;=0,"",MIN(1,K14/I14)))</f>
        <v/>
      </c>
      <c r="N14" s="29">
        <f>IF(COUNT(L14,M14)&lt;2,"",ROUND(M14*100,1)-ROUND(L14*100,1))</f>
        <v/>
      </c>
      <c r="O14" s="14">
        <f>IF(M14="","",IF(M14&gt;=1,"完了",IF(L14="","",IF(AND(G14&lt;&gt;"",$C$3&lt;&gt;"",G14&lt;$C$3),"遅れ",IF(AND(L14=0,M14=0),"着手前",IF(N14&lt;=-$I$3,"遅れ",IF(N14&lt;0,"やや遅れ","予定どおり")))))))</f>
        <v/>
      </c>
      <c r="P14" s="12" t="n"/>
      <c r="Q14" s="30" t="n"/>
      <c r="R14" s="7" t="n"/>
    </row>
    <row r="15" ht="22" customHeight="1">
      <c r="A15" s="6" t="inlineStr">
        <is>
          <t>公開の準備・公開（作業）</t>
        </is>
      </c>
      <c r="B15" s="7" t="n"/>
      <c r="C15" s="7" t="n"/>
      <c r="D15" s="7" t="n"/>
      <c r="E15" s="25" t="inlineStr">
        <is>
          <t>当社・貴社</t>
        </is>
      </c>
      <c r="F15" s="26" t="n">
        <v>46363</v>
      </c>
      <c r="G15" s="26" t="n">
        <v>46366</v>
      </c>
      <c r="H15" s="27" t="n">
        <v>2</v>
      </c>
      <c r="I15" s="27" t="n">
        <v>6</v>
      </c>
      <c r="J15" s="27" t="n">
        <v>0</v>
      </c>
      <c r="K15" s="27" t="n">
        <v>0</v>
      </c>
      <c r="L15" s="28">
        <f>IF(OR(I15="",J15=""),"",IF(I15&lt;=0,"",MIN(1,J15/I15)))</f>
        <v/>
      </c>
      <c r="M15" s="28">
        <f>IF(OR(I15="",K15=""),"",IF(I15&lt;=0,"",MIN(1,K15/I15)))</f>
        <v/>
      </c>
      <c r="N15" s="29">
        <f>IF(COUNT(L15,M15)&lt;2,"",ROUND(M15*100,1)-ROUND(L15*100,1))</f>
        <v/>
      </c>
      <c r="O15" s="14">
        <f>IF(M15="","",IF(M15&gt;=1,"完了",IF(L15="","",IF(AND(G15&lt;&gt;"",$C$3&lt;&gt;"",G15&lt;$C$3),"遅れ",IF(AND(L15=0,M15=0),"着手前",IF(N15&lt;=-$I$3,"遅れ",IF(N15&lt;0,"やや遅れ","予定どおり")))))))</f>
        <v/>
      </c>
      <c r="P15" s="12" t="n"/>
      <c r="Q15" s="30" t="inlineStr">
        <is>
          <t>公開は12/10</t>
        </is>
      </c>
      <c r="R15" s="7" t="n"/>
    </row>
    <row r="16" ht="22" customHeight="1">
      <c r="A16" s="6" t="n"/>
      <c r="B16" s="7" t="n"/>
      <c r="C16" s="7" t="n"/>
      <c r="D16" s="7" t="n"/>
      <c r="E16" s="25" t="n"/>
      <c r="F16" s="26" t="n"/>
      <c r="G16" s="26" t="n"/>
      <c r="H16" s="27" t="n"/>
      <c r="I16" s="27" t="n"/>
      <c r="J16" s="27" t="n"/>
      <c r="K16" s="27" t="n"/>
      <c r="L16" s="28">
        <f>IF(OR(I16="",J16=""),"",IF(I16&lt;=0,"",MIN(1,J16/I16)))</f>
        <v/>
      </c>
      <c r="M16" s="28">
        <f>IF(OR(I16="",K16=""),"",IF(I16&lt;=0,"",MIN(1,K16/I16)))</f>
        <v/>
      </c>
      <c r="N16" s="29">
        <f>IF(COUNT(L16,M16)&lt;2,"",ROUND(M16*100,1)-ROUND(L16*100,1))</f>
        <v/>
      </c>
      <c r="O16" s="14">
        <f>IF(M16="","",IF(M16&gt;=1,"完了",IF(L16="","",IF(AND(G16&lt;&gt;"",$C$3&lt;&gt;"",G16&lt;$C$3),"遅れ",IF(AND(L16=0,M16=0),"着手前",IF(N16&lt;=-$I$3,"遅れ",IF(N16&lt;0,"やや遅れ","予定どおり")))))))</f>
        <v/>
      </c>
      <c r="P16" s="12" t="n"/>
      <c r="Q16" s="30" t="n"/>
      <c r="R16" s="7" t="n"/>
    </row>
    <row r="17" ht="24" customHeight="1">
      <c r="A17" s="31" t="inlineStr">
        <is>
          <t>全体（重みで平均）</t>
        </is>
      </c>
      <c r="B17" s="5" t="n"/>
      <c r="C17" s="5" t="n"/>
      <c r="D17" s="5" t="n"/>
      <c r="E17" s="32" t="n"/>
      <c r="F17" s="5" t="n"/>
      <c r="G17" s="5" t="n"/>
      <c r="H17" s="33">
        <f>IF(COUNT(H7:H16)=0,"",SUM(H7:H16))</f>
        <v/>
      </c>
      <c r="I17" s="32" t="n"/>
      <c r="J17" s="5" t="n"/>
      <c r="K17" s="5" t="n"/>
      <c r="L17" s="11">
        <f>IF(SUMIF(I7:I16,"&gt;0",H7:H16)=0,"",SUMPRODUCT(H7:H16,L7:L16)/SUMIF(I7:I16,"&gt;0",H7:H16))</f>
        <v/>
      </c>
      <c r="M17" s="11">
        <f>IF(SUMIF(I7:I16,"&gt;0",H7:H16)=0,"",SUMPRODUCT(H7:H16,M7:M16)/SUMIF(I7:I16,"&gt;0",H7:H16))</f>
        <v/>
      </c>
      <c r="N17" s="13">
        <f>IF(COUNT(L17,M17)&lt;2,"",ROUND(M17*100,1)-ROUND(L17*100,1))</f>
        <v/>
      </c>
      <c r="O17" s="14">
        <f>IF(M17="","",IF(M17&gt;=1,"完了",IF(N17&lt;=-$I$3,"遅れ",IF(N17&lt;0,"やや遅れ","予定どおり"))))</f>
        <v/>
      </c>
      <c r="P17" s="12" t="n"/>
      <c r="Q17" s="32" t="n"/>
      <c r="R17" s="5" t="n"/>
    </row>
    <row r="18" ht="22" customHeight="1">
      <c r="A18" s="4" t="inlineStr">
        <is>
          <t>判定ごとのタスクの数</t>
        </is>
      </c>
      <c r="B18" s="5" t="n"/>
      <c r="C18" s="5" t="n"/>
      <c r="D18" s="34" t="inlineStr">
        <is>
          <t>完了</t>
        </is>
      </c>
      <c r="E18" s="5" t="n"/>
      <c r="F18" s="15">
        <f>IF(COUNTA(A7:A16)=0,"",COUNTIF(O7:O16,"完了"))</f>
        <v/>
      </c>
      <c r="G18" s="34" t="inlineStr">
        <is>
          <t>予定どおり</t>
        </is>
      </c>
      <c r="H18" s="5" t="n"/>
      <c r="I18" s="15">
        <f>IF(COUNTA(A7:A16)=0,"",COUNTIF(O7:O16,"予定どおり"))</f>
        <v/>
      </c>
      <c r="J18" s="34" t="inlineStr">
        <is>
          <t>やや遅れ</t>
        </is>
      </c>
      <c r="K18" s="5" t="n"/>
      <c r="L18" s="15">
        <f>IF(COUNTA(A7:A16)=0,"",COUNTIF(O7:O16,"やや遅れ"))</f>
        <v/>
      </c>
      <c r="M18" s="34" t="inlineStr">
        <is>
          <t>遅れ</t>
        </is>
      </c>
      <c r="N18" s="5" t="n"/>
      <c r="O18" s="15">
        <f>IF(COUNTA(A7:A16)=0,"",COUNTIF(O7:O16,"遅れ"))</f>
        <v/>
      </c>
      <c r="P18" s="34" t="inlineStr">
        <is>
          <t>着手前</t>
        </is>
      </c>
      <c r="Q18" s="5" t="n"/>
      <c r="R18" s="15">
        <f>IF(COUNTA(A7:A16)=0,"",COUNTIF(O7:O16,"着手前"))</f>
        <v/>
      </c>
    </row>
    <row r="19" ht="4" customHeight="1"/>
    <row r="20" ht="16" customHeight="1">
      <c r="A20" s="16" t="inlineStr">
        <is>
          <t>予定の量＝基準日までに終える予定だった量、終えた量＝基準日までに終えた量。進捗率＝量÷全体の量。数えられるもの（ページ・項目・件）で入れます。</t>
        </is>
      </c>
    </row>
    <row r="21" ht="16" customHeight="1">
      <c r="A21" s="16" t="inlineStr">
        <is>
          <t>差＝実績の進捗率−予定の進捗率（pt）。判定：終えた量が全体に届けば「完了」、終了予定を過ぎて終わっていなければ「遅れ」、予定も実績も0なら「着手前」。</t>
        </is>
      </c>
    </row>
    <row r="22" ht="16" customHeight="1">
      <c r="A22" s="16" t="inlineStr">
        <is>
          <t>全体の進捗率は、タスクごとの進捗率を重み（人日）で平均したものです。重みがわからないときは、すべて1を入れるとタスクの数での平均になります。色の付いた欄は数式で計算します。</t>
        </is>
      </c>
    </row>
  </sheetData>
  <mergeCells count="60">
    <mergeCell ref="O7:P7"/>
    <mergeCell ref="E5:E6"/>
    <mergeCell ref="Q13:R13"/>
    <mergeCell ref="Q7:R7"/>
    <mergeCell ref="A8:D8"/>
    <mergeCell ref="Q16:R16"/>
    <mergeCell ref="A17:D17"/>
    <mergeCell ref="Q12:R12"/>
    <mergeCell ref="O10:P10"/>
    <mergeCell ref="A18:C18"/>
    <mergeCell ref="A14:D14"/>
    <mergeCell ref="O15:P15"/>
    <mergeCell ref="O9:P9"/>
    <mergeCell ref="F5:F6"/>
    <mergeCell ref="A10:D10"/>
    <mergeCell ref="A13:D13"/>
    <mergeCell ref="Q8:R8"/>
    <mergeCell ref="A1:N1"/>
    <mergeCell ref="N5:N6"/>
    <mergeCell ref="A9:D9"/>
    <mergeCell ref="A21:R21"/>
    <mergeCell ref="I5:K5"/>
    <mergeCell ref="Q14:R14"/>
    <mergeCell ref="A15:D15"/>
    <mergeCell ref="Q10:R10"/>
    <mergeCell ref="I17:K17"/>
    <mergeCell ref="L5:M5"/>
    <mergeCell ref="A11:D11"/>
    <mergeCell ref="G18:H18"/>
    <mergeCell ref="A3:B3"/>
    <mergeCell ref="J3:R3"/>
    <mergeCell ref="A22:R22"/>
    <mergeCell ref="G5:G6"/>
    <mergeCell ref="O16:P16"/>
    <mergeCell ref="A20:R20"/>
    <mergeCell ref="A5:D6"/>
    <mergeCell ref="Q15:R15"/>
    <mergeCell ref="A7:D7"/>
    <mergeCell ref="C3:E3"/>
    <mergeCell ref="M18:N18"/>
    <mergeCell ref="Q9:R9"/>
    <mergeCell ref="A16:D16"/>
    <mergeCell ref="D18:E18"/>
    <mergeCell ref="O5:P6"/>
    <mergeCell ref="Q5:R6"/>
    <mergeCell ref="O1:R1"/>
    <mergeCell ref="O8:P8"/>
    <mergeCell ref="O12:P12"/>
    <mergeCell ref="P18:Q18"/>
    <mergeCell ref="O17:P17"/>
    <mergeCell ref="H5:H6"/>
    <mergeCell ref="O11:P11"/>
    <mergeCell ref="Q17:R17"/>
    <mergeCell ref="Q11:R11"/>
    <mergeCell ref="A12:D12"/>
    <mergeCell ref="O14:P14"/>
    <mergeCell ref="E17:G17"/>
    <mergeCell ref="J18:K18"/>
    <mergeCell ref="F3:H3"/>
    <mergeCell ref="O13:P13"/>
  </mergeCells>
  <pageMargins left="0.4" right="0.4" top="0.5" bottom="0.5" header="0.5" footer="0.5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P19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  <col width="7.6" customWidth="1" min="13" max="13"/>
    <col width="7.6" customWidth="1" min="14" max="14"/>
    <col width="7.6" customWidth="1" min="15" max="15"/>
    <col width="7.6" customWidth="1" min="16" max="16"/>
  </cols>
  <sheetData>
    <row r="1" ht="30" customHeight="1">
      <c r="A1" s="1" t="inlineStr">
        <is>
          <t>線表（予定の期間）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3">
        <f>IF('進捗報告'!$C$5="","",'進捗報告'!$C$5)</f>
        <v/>
      </c>
      <c r="N1" s="2" t="n"/>
      <c r="O1" s="2" t="n"/>
      <c r="P1" s="2" t="n"/>
    </row>
    <row r="2" ht="6" customHeight="1"/>
    <row r="3" ht="22" customHeight="1">
      <c r="A3" s="4" t="inlineStr">
        <is>
          <t>最初の週</t>
        </is>
      </c>
      <c r="B3" s="5" t="n"/>
      <c r="C3" s="35">
        <f>IF(COUNT('タスクの進捗'!F7:F16)=0,"",MIN('タスクの進捗'!F7:F16)-MOD(WEEKDAY(MIN('タスクの進捗'!F7:F16))+5,7))</f>
        <v/>
      </c>
      <c r="D3" s="12" t="n"/>
      <c r="E3" s="4" t="inlineStr">
        <is>
          <t>基準日</t>
        </is>
      </c>
      <c r="F3" s="5" t="n"/>
      <c r="G3" s="35">
        <f>IF('タスクの進捗'!$C$3="","",'タスクの進捗'!$C$3)</f>
        <v/>
      </c>
      <c r="H3" s="12" t="n"/>
      <c r="I3" s="36" t="inlineStr">
        <is>
          <t>■は開始予定から終了予定までの週、▼は基準日の週です。</t>
        </is>
      </c>
    </row>
    <row r="4" ht="6" customHeight="1"/>
    <row r="5" ht="22" customHeight="1">
      <c r="A5" s="18" t="inlineStr">
        <is>
          <t>タスク</t>
        </is>
      </c>
      <c r="B5" s="19" t="n"/>
      <c r="C5" s="19" t="n"/>
      <c r="D5" s="19" t="n"/>
      <c r="E5" s="18" t="inlineStr">
        <is>
          <t>担当</t>
        </is>
      </c>
      <c r="F5" s="37">
        <f>IF($C$3="","",$C$3)</f>
        <v/>
      </c>
      <c r="G5" s="37">
        <f>IF(F5="","",F5+7)</f>
        <v/>
      </c>
      <c r="H5" s="37">
        <f>IF(G5="","",G5+7)</f>
        <v/>
      </c>
      <c r="I5" s="37">
        <f>IF(H5="","",H5+7)</f>
        <v/>
      </c>
      <c r="J5" s="37">
        <f>IF(I5="","",I5+7)</f>
        <v/>
      </c>
      <c r="K5" s="37">
        <f>IF(J5="","",J5+7)</f>
        <v/>
      </c>
      <c r="L5" s="37">
        <f>IF(K5="","",K5+7)</f>
        <v/>
      </c>
      <c r="M5" s="37">
        <f>IF(L5="","",L5+7)</f>
        <v/>
      </c>
      <c r="N5" s="37">
        <f>IF(M5="","",M5+7)</f>
        <v/>
      </c>
      <c r="O5" s="37">
        <f>IF(N5="","",N5+7)</f>
        <v/>
      </c>
      <c r="P5" s="37">
        <f>IF(O5="","",O5+7)</f>
        <v/>
      </c>
    </row>
    <row r="6" ht="16" customHeight="1">
      <c r="A6" s="38" t="n"/>
      <c r="F6" s="39">
        <f>IF(OR($G$3="",F$5=""),"",IF(AND($G$3&gt;=F$5,$G$3&lt;=F$5+6),"▼",""))</f>
        <v/>
      </c>
      <c r="G6" s="39">
        <f>IF(OR($G$3="",G$5=""),"",IF(AND($G$3&gt;=G$5,$G$3&lt;=G$5+6),"▼",""))</f>
        <v/>
      </c>
      <c r="H6" s="39">
        <f>IF(OR($G$3="",H$5=""),"",IF(AND($G$3&gt;=H$5,$G$3&lt;=H$5+6),"▼",""))</f>
        <v/>
      </c>
      <c r="I6" s="39">
        <f>IF(OR($G$3="",I$5=""),"",IF(AND($G$3&gt;=I$5,$G$3&lt;=I$5+6),"▼",""))</f>
        <v/>
      </c>
      <c r="J6" s="39">
        <f>IF(OR($G$3="",J$5=""),"",IF(AND($G$3&gt;=J$5,$G$3&lt;=J$5+6),"▼",""))</f>
        <v/>
      </c>
      <c r="K6" s="39">
        <f>IF(OR($G$3="",K$5=""),"",IF(AND($G$3&gt;=K$5,$G$3&lt;=K$5+6),"▼",""))</f>
        <v/>
      </c>
      <c r="L6" s="39">
        <f>IF(OR($G$3="",L$5=""),"",IF(AND($G$3&gt;=L$5,$G$3&lt;=L$5+6),"▼",""))</f>
        <v/>
      </c>
      <c r="M6" s="39">
        <f>IF(OR($G$3="",M$5=""),"",IF(AND($G$3&gt;=M$5,$G$3&lt;=M$5+6),"▼",""))</f>
        <v/>
      </c>
      <c r="N6" s="39">
        <f>IF(OR($G$3="",N$5=""),"",IF(AND($G$3&gt;=N$5,$G$3&lt;=N$5+6),"▼",""))</f>
        <v/>
      </c>
      <c r="O6" s="39">
        <f>IF(OR($G$3="",O$5=""),"",IF(AND($G$3&gt;=O$5,$G$3&lt;=O$5+6),"▼",""))</f>
        <v/>
      </c>
      <c r="P6" s="39">
        <f>IF(OR($G$3="",P$5=""),"",IF(AND($G$3&gt;=P$5,$G$3&lt;=P$5+6),"▼",""))</f>
        <v/>
      </c>
    </row>
    <row r="7" ht="22" customHeight="1">
      <c r="A7" s="6">
        <f>IF('タスクの進捗'!$A$7="","",'タスクの進捗'!$A$7)</f>
        <v/>
      </c>
      <c r="B7" s="7" t="n"/>
      <c r="C7" s="7" t="n"/>
      <c r="D7" s="7" t="n"/>
      <c r="E7" s="25">
        <f>IF('タスクの進捗'!$E$7="","",'タスクの進捗'!$E$7)</f>
        <v/>
      </c>
      <c r="F7" s="40">
        <f>IF(OR('タスクの進捗'!$F$7="",'タスクの進捗'!$G$7="",F$5=""),"",IF(AND('タスクの進捗'!$F$7&lt;=F$5+6,'タスクの進捗'!$G$7&gt;=F$5),"■■■",""))</f>
        <v/>
      </c>
      <c r="G7" s="40">
        <f>IF(OR('タスクの進捗'!$F$7="",'タスクの進捗'!$G$7="",G$5=""),"",IF(AND('タスクの進捗'!$F$7&lt;=G$5+6,'タスクの進捗'!$G$7&gt;=G$5),"■■■",""))</f>
        <v/>
      </c>
      <c r="H7" s="40">
        <f>IF(OR('タスクの進捗'!$F$7="",'タスクの進捗'!$G$7="",H$5=""),"",IF(AND('タスクの進捗'!$F$7&lt;=H$5+6,'タスクの進捗'!$G$7&gt;=H$5),"■■■",""))</f>
        <v/>
      </c>
      <c r="I7" s="40">
        <f>IF(OR('タスクの進捗'!$F$7="",'タスクの進捗'!$G$7="",I$5=""),"",IF(AND('タスクの進捗'!$F$7&lt;=I$5+6,'タスクの進捗'!$G$7&gt;=I$5),"■■■",""))</f>
        <v/>
      </c>
      <c r="J7" s="40">
        <f>IF(OR('タスクの進捗'!$F$7="",'タスクの進捗'!$G$7="",J$5=""),"",IF(AND('タスクの進捗'!$F$7&lt;=J$5+6,'タスクの進捗'!$G$7&gt;=J$5),"■■■",""))</f>
        <v/>
      </c>
      <c r="K7" s="40">
        <f>IF(OR('タスクの進捗'!$F$7="",'タスクの進捗'!$G$7="",K$5=""),"",IF(AND('タスクの進捗'!$F$7&lt;=K$5+6,'タスクの進捗'!$G$7&gt;=K$5),"■■■",""))</f>
        <v/>
      </c>
      <c r="L7" s="40">
        <f>IF(OR('タスクの進捗'!$F$7="",'タスクの進捗'!$G$7="",L$5=""),"",IF(AND('タスクの進捗'!$F$7&lt;=L$5+6,'タスクの進捗'!$G$7&gt;=L$5),"■■■",""))</f>
        <v/>
      </c>
      <c r="M7" s="40">
        <f>IF(OR('タスクの進捗'!$F$7="",'タスクの進捗'!$G$7="",M$5=""),"",IF(AND('タスクの進捗'!$F$7&lt;=M$5+6,'タスクの進捗'!$G$7&gt;=M$5),"■■■",""))</f>
        <v/>
      </c>
      <c r="N7" s="40">
        <f>IF(OR('タスクの進捗'!$F$7="",'タスクの進捗'!$G$7="",N$5=""),"",IF(AND('タスクの進捗'!$F$7&lt;=N$5+6,'タスクの進捗'!$G$7&gt;=N$5),"■■■",""))</f>
        <v/>
      </c>
      <c r="O7" s="40">
        <f>IF(OR('タスクの進捗'!$F$7="",'タスクの進捗'!$G$7="",O$5=""),"",IF(AND('タスクの進捗'!$F$7&lt;=O$5+6,'タスクの進捗'!$G$7&gt;=O$5),"■■■",""))</f>
        <v/>
      </c>
      <c r="P7" s="40">
        <f>IF(OR('タスクの進捗'!$F$7="",'タスクの進捗'!$G$7="",P$5=""),"",IF(AND('タスクの進捗'!$F$7&lt;=P$5+6,'タスクの進捗'!$G$7&gt;=P$5),"■■■",""))</f>
        <v/>
      </c>
    </row>
    <row r="8" ht="22" customHeight="1">
      <c r="A8" s="6">
        <f>IF('タスクの進捗'!$A$8="","",'タスクの進捗'!$A$8)</f>
        <v/>
      </c>
      <c r="B8" s="7" t="n"/>
      <c r="C8" s="7" t="n"/>
      <c r="D8" s="7" t="n"/>
      <c r="E8" s="25">
        <f>IF('タスクの進捗'!$E$8="","",'タスクの進捗'!$E$8)</f>
        <v/>
      </c>
      <c r="F8" s="40">
        <f>IF(OR('タスクの進捗'!$F$8="",'タスクの進捗'!$G$8="",F$5=""),"",IF(AND('タスクの進捗'!$F$8&lt;=F$5+6,'タスクの進捗'!$G$8&gt;=F$5),"■■■",""))</f>
        <v/>
      </c>
      <c r="G8" s="40">
        <f>IF(OR('タスクの進捗'!$F$8="",'タスクの進捗'!$G$8="",G$5=""),"",IF(AND('タスクの進捗'!$F$8&lt;=G$5+6,'タスクの進捗'!$G$8&gt;=G$5),"■■■",""))</f>
        <v/>
      </c>
      <c r="H8" s="40">
        <f>IF(OR('タスクの進捗'!$F$8="",'タスクの進捗'!$G$8="",H$5=""),"",IF(AND('タスクの進捗'!$F$8&lt;=H$5+6,'タスクの進捗'!$G$8&gt;=H$5),"■■■",""))</f>
        <v/>
      </c>
      <c r="I8" s="40">
        <f>IF(OR('タスクの進捗'!$F$8="",'タスクの進捗'!$G$8="",I$5=""),"",IF(AND('タスクの進捗'!$F$8&lt;=I$5+6,'タスクの進捗'!$G$8&gt;=I$5),"■■■",""))</f>
        <v/>
      </c>
      <c r="J8" s="40">
        <f>IF(OR('タスクの進捗'!$F$8="",'タスクの進捗'!$G$8="",J$5=""),"",IF(AND('タスクの進捗'!$F$8&lt;=J$5+6,'タスクの進捗'!$G$8&gt;=J$5),"■■■",""))</f>
        <v/>
      </c>
      <c r="K8" s="40">
        <f>IF(OR('タスクの進捗'!$F$8="",'タスクの進捗'!$G$8="",K$5=""),"",IF(AND('タスクの進捗'!$F$8&lt;=K$5+6,'タスクの進捗'!$G$8&gt;=K$5),"■■■",""))</f>
        <v/>
      </c>
      <c r="L8" s="40">
        <f>IF(OR('タスクの進捗'!$F$8="",'タスクの進捗'!$G$8="",L$5=""),"",IF(AND('タスクの進捗'!$F$8&lt;=L$5+6,'タスクの進捗'!$G$8&gt;=L$5),"■■■",""))</f>
        <v/>
      </c>
      <c r="M8" s="40">
        <f>IF(OR('タスクの進捗'!$F$8="",'タスクの進捗'!$G$8="",M$5=""),"",IF(AND('タスクの進捗'!$F$8&lt;=M$5+6,'タスクの進捗'!$G$8&gt;=M$5),"■■■",""))</f>
        <v/>
      </c>
      <c r="N8" s="40">
        <f>IF(OR('タスクの進捗'!$F$8="",'タスクの進捗'!$G$8="",N$5=""),"",IF(AND('タスクの進捗'!$F$8&lt;=N$5+6,'タスクの進捗'!$G$8&gt;=N$5),"■■■",""))</f>
        <v/>
      </c>
      <c r="O8" s="40">
        <f>IF(OR('タスクの進捗'!$F$8="",'タスクの進捗'!$G$8="",O$5=""),"",IF(AND('タスクの進捗'!$F$8&lt;=O$5+6,'タスクの進捗'!$G$8&gt;=O$5),"■■■",""))</f>
        <v/>
      </c>
      <c r="P8" s="40">
        <f>IF(OR('タスクの進捗'!$F$8="",'タスクの進捗'!$G$8="",P$5=""),"",IF(AND('タスクの進捗'!$F$8&lt;=P$5+6,'タスクの進捗'!$G$8&gt;=P$5),"■■■",""))</f>
        <v/>
      </c>
    </row>
    <row r="9" ht="22" customHeight="1">
      <c r="A9" s="6">
        <f>IF('タスクの進捗'!$A$9="","",'タスクの進捗'!$A$9)</f>
        <v/>
      </c>
      <c r="B9" s="7" t="n"/>
      <c r="C9" s="7" t="n"/>
      <c r="D9" s="7" t="n"/>
      <c r="E9" s="25">
        <f>IF('タスクの進捗'!$E$9="","",'タスクの進捗'!$E$9)</f>
        <v/>
      </c>
      <c r="F9" s="40">
        <f>IF(OR('タスクの進捗'!$F$9="",'タスクの進捗'!$G$9="",F$5=""),"",IF(AND('タスクの進捗'!$F$9&lt;=F$5+6,'タスクの進捗'!$G$9&gt;=F$5),"■■■",""))</f>
        <v/>
      </c>
      <c r="G9" s="40">
        <f>IF(OR('タスクの進捗'!$F$9="",'タスクの進捗'!$G$9="",G$5=""),"",IF(AND('タスクの進捗'!$F$9&lt;=G$5+6,'タスクの進捗'!$G$9&gt;=G$5),"■■■",""))</f>
        <v/>
      </c>
      <c r="H9" s="40">
        <f>IF(OR('タスクの進捗'!$F$9="",'タスクの進捗'!$G$9="",H$5=""),"",IF(AND('タスクの進捗'!$F$9&lt;=H$5+6,'タスクの進捗'!$G$9&gt;=H$5),"■■■",""))</f>
        <v/>
      </c>
      <c r="I9" s="40">
        <f>IF(OR('タスクの進捗'!$F$9="",'タスクの進捗'!$G$9="",I$5=""),"",IF(AND('タスクの進捗'!$F$9&lt;=I$5+6,'タスクの進捗'!$G$9&gt;=I$5),"■■■",""))</f>
        <v/>
      </c>
      <c r="J9" s="40">
        <f>IF(OR('タスクの進捗'!$F$9="",'タスクの進捗'!$G$9="",J$5=""),"",IF(AND('タスクの進捗'!$F$9&lt;=J$5+6,'タスクの進捗'!$G$9&gt;=J$5),"■■■",""))</f>
        <v/>
      </c>
      <c r="K9" s="40">
        <f>IF(OR('タスクの進捗'!$F$9="",'タスクの進捗'!$G$9="",K$5=""),"",IF(AND('タスクの進捗'!$F$9&lt;=K$5+6,'タスクの進捗'!$G$9&gt;=K$5),"■■■",""))</f>
        <v/>
      </c>
      <c r="L9" s="40">
        <f>IF(OR('タスクの進捗'!$F$9="",'タスクの進捗'!$G$9="",L$5=""),"",IF(AND('タスクの進捗'!$F$9&lt;=L$5+6,'タスクの進捗'!$G$9&gt;=L$5),"■■■",""))</f>
        <v/>
      </c>
      <c r="M9" s="40">
        <f>IF(OR('タスクの進捗'!$F$9="",'タスクの進捗'!$G$9="",M$5=""),"",IF(AND('タスクの進捗'!$F$9&lt;=M$5+6,'タスクの進捗'!$G$9&gt;=M$5),"■■■",""))</f>
        <v/>
      </c>
      <c r="N9" s="40">
        <f>IF(OR('タスクの進捗'!$F$9="",'タスクの進捗'!$G$9="",N$5=""),"",IF(AND('タスクの進捗'!$F$9&lt;=N$5+6,'タスクの進捗'!$G$9&gt;=N$5),"■■■",""))</f>
        <v/>
      </c>
      <c r="O9" s="40">
        <f>IF(OR('タスクの進捗'!$F$9="",'タスクの進捗'!$G$9="",O$5=""),"",IF(AND('タスクの進捗'!$F$9&lt;=O$5+6,'タスクの進捗'!$G$9&gt;=O$5),"■■■",""))</f>
        <v/>
      </c>
      <c r="P9" s="40">
        <f>IF(OR('タスクの進捗'!$F$9="",'タスクの進捗'!$G$9="",P$5=""),"",IF(AND('タスクの進捗'!$F$9&lt;=P$5+6,'タスクの進捗'!$G$9&gt;=P$5),"■■■",""))</f>
        <v/>
      </c>
    </row>
    <row r="10" ht="22" customHeight="1">
      <c r="A10" s="6">
        <f>IF('タスクの進捗'!$A$10="","",'タスクの進捗'!$A$10)</f>
        <v/>
      </c>
      <c r="B10" s="7" t="n"/>
      <c r="C10" s="7" t="n"/>
      <c r="D10" s="7" t="n"/>
      <c r="E10" s="25">
        <f>IF('タスクの進捗'!$E$10="","",'タスクの進捗'!$E$10)</f>
        <v/>
      </c>
      <c r="F10" s="40">
        <f>IF(OR('タスクの進捗'!$F$10="",'タスクの進捗'!$G$10="",F$5=""),"",IF(AND('タスクの進捗'!$F$10&lt;=F$5+6,'タスクの進捗'!$G$10&gt;=F$5),"■■■",""))</f>
        <v/>
      </c>
      <c r="G10" s="40">
        <f>IF(OR('タスクの進捗'!$F$10="",'タスクの進捗'!$G$10="",G$5=""),"",IF(AND('タスクの進捗'!$F$10&lt;=G$5+6,'タスクの進捗'!$G$10&gt;=G$5),"■■■",""))</f>
        <v/>
      </c>
      <c r="H10" s="40">
        <f>IF(OR('タスクの進捗'!$F$10="",'タスクの進捗'!$G$10="",H$5=""),"",IF(AND('タスクの進捗'!$F$10&lt;=H$5+6,'タスクの進捗'!$G$10&gt;=H$5),"■■■",""))</f>
        <v/>
      </c>
      <c r="I10" s="40">
        <f>IF(OR('タスクの進捗'!$F$10="",'タスクの進捗'!$G$10="",I$5=""),"",IF(AND('タスクの進捗'!$F$10&lt;=I$5+6,'タスクの進捗'!$G$10&gt;=I$5),"■■■",""))</f>
        <v/>
      </c>
      <c r="J10" s="40">
        <f>IF(OR('タスクの進捗'!$F$10="",'タスクの進捗'!$G$10="",J$5=""),"",IF(AND('タスクの進捗'!$F$10&lt;=J$5+6,'タスクの進捗'!$G$10&gt;=J$5),"■■■",""))</f>
        <v/>
      </c>
      <c r="K10" s="40">
        <f>IF(OR('タスクの進捗'!$F$10="",'タスクの進捗'!$G$10="",K$5=""),"",IF(AND('タスクの進捗'!$F$10&lt;=K$5+6,'タスクの進捗'!$G$10&gt;=K$5),"■■■",""))</f>
        <v/>
      </c>
      <c r="L10" s="40">
        <f>IF(OR('タスクの進捗'!$F$10="",'タスクの進捗'!$G$10="",L$5=""),"",IF(AND('タスクの進捗'!$F$10&lt;=L$5+6,'タスクの進捗'!$G$10&gt;=L$5),"■■■",""))</f>
        <v/>
      </c>
      <c r="M10" s="40">
        <f>IF(OR('タスクの進捗'!$F$10="",'タスクの進捗'!$G$10="",M$5=""),"",IF(AND('タスクの進捗'!$F$10&lt;=M$5+6,'タスクの進捗'!$G$10&gt;=M$5),"■■■",""))</f>
        <v/>
      </c>
      <c r="N10" s="40">
        <f>IF(OR('タスクの進捗'!$F$10="",'タスクの進捗'!$G$10="",N$5=""),"",IF(AND('タスクの進捗'!$F$10&lt;=N$5+6,'タスクの進捗'!$G$10&gt;=N$5),"■■■",""))</f>
        <v/>
      </c>
      <c r="O10" s="40">
        <f>IF(OR('タスクの進捗'!$F$10="",'タスクの進捗'!$G$10="",O$5=""),"",IF(AND('タスクの進捗'!$F$10&lt;=O$5+6,'タスクの進捗'!$G$10&gt;=O$5),"■■■",""))</f>
        <v/>
      </c>
      <c r="P10" s="40">
        <f>IF(OR('タスクの進捗'!$F$10="",'タスクの進捗'!$G$10="",P$5=""),"",IF(AND('タスクの進捗'!$F$10&lt;=P$5+6,'タスクの進捗'!$G$10&gt;=P$5),"■■■",""))</f>
        <v/>
      </c>
    </row>
    <row r="11" ht="22" customHeight="1">
      <c r="A11" s="6">
        <f>IF('タスクの進捗'!$A$11="","",'タスクの進捗'!$A$11)</f>
        <v/>
      </c>
      <c r="B11" s="7" t="n"/>
      <c r="C11" s="7" t="n"/>
      <c r="D11" s="7" t="n"/>
      <c r="E11" s="25">
        <f>IF('タスクの進捗'!$E$11="","",'タスクの進捗'!$E$11)</f>
        <v/>
      </c>
      <c r="F11" s="40">
        <f>IF(OR('タスクの進捗'!$F$11="",'タスクの進捗'!$G$11="",F$5=""),"",IF(AND('タスクの進捗'!$F$11&lt;=F$5+6,'タスクの進捗'!$G$11&gt;=F$5),"■■■",""))</f>
        <v/>
      </c>
      <c r="G11" s="40">
        <f>IF(OR('タスクの進捗'!$F$11="",'タスクの進捗'!$G$11="",G$5=""),"",IF(AND('タスクの進捗'!$F$11&lt;=G$5+6,'タスクの進捗'!$G$11&gt;=G$5),"■■■",""))</f>
        <v/>
      </c>
      <c r="H11" s="40">
        <f>IF(OR('タスクの進捗'!$F$11="",'タスクの進捗'!$G$11="",H$5=""),"",IF(AND('タスクの進捗'!$F$11&lt;=H$5+6,'タスクの進捗'!$G$11&gt;=H$5),"■■■",""))</f>
        <v/>
      </c>
      <c r="I11" s="40">
        <f>IF(OR('タスクの進捗'!$F$11="",'タスクの進捗'!$G$11="",I$5=""),"",IF(AND('タスクの進捗'!$F$11&lt;=I$5+6,'タスクの進捗'!$G$11&gt;=I$5),"■■■",""))</f>
        <v/>
      </c>
      <c r="J11" s="40">
        <f>IF(OR('タスクの進捗'!$F$11="",'タスクの進捗'!$G$11="",J$5=""),"",IF(AND('タスクの進捗'!$F$11&lt;=J$5+6,'タスクの進捗'!$G$11&gt;=J$5),"■■■",""))</f>
        <v/>
      </c>
      <c r="K11" s="40">
        <f>IF(OR('タスクの進捗'!$F$11="",'タスクの進捗'!$G$11="",K$5=""),"",IF(AND('タスクの進捗'!$F$11&lt;=K$5+6,'タスクの進捗'!$G$11&gt;=K$5),"■■■",""))</f>
        <v/>
      </c>
      <c r="L11" s="40">
        <f>IF(OR('タスクの進捗'!$F$11="",'タスクの進捗'!$G$11="",L$5=""),"",IF(AND('タスクの進捗'!$F$11&lt;=L$5+6,'タスクの進捗'!$G$11&gt;=L$5),"■■■",""))</f>
        <v/>
      </c>
      <c r="M11" s="40">
        <f>IF(OR('タスクの進捗'!$F$11="",'タスクの進捗'!$G$11="",M$5=""),"",IF(AND('タスクの進捗'!$F$11&lt;=M$5+6,'タスクの進捗'!$G$11&gt;=M$5),"■■■",""))</f>
        <v/>
      </c>
      <c r="N11" s="40">
        <f>IF(OR('タスクの進捗'!$F$11="",'タスクの進捗'!$G$11="",N$5=""),"",IF(AND('タスクの進捗'!$F$11&lt;=N$5+6,'タスクの進捗'!$G$11&gt;=N$5),"■■■",""))</f>
        <v/>
      </c>
      <c r="O11" s="40">
        <f>IF(OR('タスクの進捗'!$F$11="",'タスクの進捗'!$G$11="",O$5=""),"",IF(AND('タスクの進捗'!$F$11&lt;=O$5+6,'タスクの進捗'!$G$11&gt;=O$5),"■■■",""))</f>
        <v/>
      </c>
      <c r="P11" s="40">
        <f>IF(OR('タスクの進捗'!$F$11="",'タスクの進捗'!$G$11="",P$5=""),"",IF(AND('タスクの進捗'!$F$11&lt;=P$5+6,'タスクの進捗'!$G$11&gt;=P$5),"■■■",""))</f>
        <v/>
      </c>
    </row>
    <row r="12" ht="22" customHeight="1">
      <c r="A12" s="6">
        <f>IF('タスクの進捗'!$A$12="","",'タスクの進捗'!$A$12)</f>
        <v/>
      </c>
      <c r="B12" s="7" t="n"/>
      <c r="C12" s="7" t="n"/>
      <c r="D12" s="7" t="n"/>
      <c r="E12" s="25">
        <f>IF('タスクの進捗'!$E$12="","",'タスクの進捗'!$E$12)</f>
        <v/>
      </c>
      <c r="F12" s="40">
        <f>IF(OR('タスクの進捗'!$F$12="",'タスクの進捗'!$G$12="",F$5=""),"",IF(AND('タスクの進捗'!$F$12&lt;=F$5+6,'タスクの進捗'!$G$12&gt;=F$5),"■■■",""))</f>
        <v/>
      </c>
      <c r="G12" s="40">
        <f>IF(OR('タスクの進捗'!$F$12="",'タスクの進捗'!$G$12="",G$5=""),"",IF(AND('タスクの進捗'!$F$12&lt;=G$5+6,'タスクの進捗'!$G$12&gt;=G$5),"■■■",""))</f>
        <v/>
      </c>
      <c r="H12" s="40">
        <f>IF(OR('タスクの進捗'!$F$12="",'タスクの進捗'!$G$12="",H$5=""),"",IF(AND('タスクの進捗'!$F$12&lt;=H$5+6,'タスクの進捗'!$G$12&gt;=H$5),"■■■",""))</f>
        <v/>
      </c>
      <c r="I12" s="40">
        <f>IF(OR('タスクの進捗'!$F$12="",'タスクの進捗'!$G$12="",I$5=""),"",IF(AND('タスクの進捗'!$F$12&lt;=I$5+6,'タスクの進捗'!$G$12&gt;=I$5),"■■■",""))</f>
        <v/>
      </c>
      <c r="J12" s="40">
        <f>IF(OR('タスクの進捗'!$F$12="",'タスクの進捗'!$G$12="",J$5=""),"",IF(AND('タスクの進捗'!$F$12&lt;=J$5+6,'タスクの進捗'!$G$12&gt;=J$5),"■■■",""))</f>
        <v/>
      </c>
      <c r="K12" s="40">
        <f>IF(OR('タスクの進捗'!$F$12="",'タスクの進捗'!$G$12="",K$5=""),"",IF(AND('タスクの進捗'!$F$12&lt;=K$5+6,'タスクの進捗'!$G$12&gt;=K$5),"■■■",""))</f>
        <v/>
      </c>
      <c r="L12" s="40">
        <f>IF(OR('タスクの進捗'!$F$12="",'タスクの進捗'!$G$12="",L$5=""),"",IF(AND('タスクの進捗'!$F$12&lt;=L$5+6,'タスクの進捗'!$G$12&gt;=L$5),"■■■",""))</f>
        <v/>
      </c>
      <c r="M12" s="40">
        <f>IF(OR('タスクの進捗'!$F$12="",'タスクの進捗'!$G$12="",M$5=""),"",IF(AND('タスクの進捗'!$F$12&lt;=M$5+6,'タスクの進捗'!$G$12&gt;=M$5),"■■■",""))</f>
        <v/>
      </c>
      <c r="N12" s="40">
        <f>IF(OR('タスクの進捗'!$F$12="",'タスクの進捗'!$G$12="",N$5=""),"",IF(AND('タスクの進捗'!$F$12&lt;=N$5+6,'タスクの進捗'!$G$12&gt;=N$5),"■■■",""))</f>
        <v/>
      </c>
      <c r="O12" s="40">
        <f>IF(OR('タスクの進捗'!$F$12="",'タスクの進捗'!$G$12="",O$5=""),"",IF(AND('タスクの進捗'!$F$12&lt;=O$5+6,'タスクの進捗'!$G$12&gt;=O$5),"■■■",""))</f>
        <v/>
      </c>
      <c r="P12" s="40">
        <f>IF(OR('タスクの進捗'!$F$12="",'タスクの進捗'!$G$12="",P$5=""),"",IF(AND('タスクの進捗'!$F$12&lt;=P$5+6,'タスクの進捗'!$G$12&gt;=P$5),"■■■",""))</f>
        <v/>
      </c>
    </row>
    <row r="13" ht="35" customHeight="1">
      <c r="A13" s="6">
        <f>IF('タスクの進捗'!$A$13="","",'タスクの進捗'!$A$13)</f>
        <v/>
      </c>
      <c r="B13" s="7" t="n"/>
      <c r="C13" s="7" t="n"/>
      <c r="D13" s="7" t="n"/>
      <c r="E13" s="25">
        <f>IF('タスクの進捗'!$E$13="","",'タスクの進捗'!$E$13)</f>
        <v/>
      </c>
      <c r="F13" s="40">
        <f>IF(OR('タスクの進捗'!$F$13="",'タスクの進捗'!$G$13="",F$5=""),"",IF(AND('タスクの進捗'!$F$13&lt;=F$5+6,'タスクの進捗'!$G$13&gt;=F$5),"■■■",""))</f>
        <v/>
      </c>
      <c r="G13" s="40">
        <f>IF(OR('タスクの進捗'!$F$13="",'タスクの進捗'!$G$13="",G$5=""),"",IF(AND('タスクの進捗'!$F$13&lt;=G$5+6,'タスクの進捗'!$G$13&gt;=G$5),"■■■",""))</f>
        <v/>
      </c>
      <c r="H13" s="40">
        <f>IF(OR('タスクの進捗'!$F$13="",'タスクの進捗'!$G$13="",H$5=""),"",IF(AND('タスクの進捗'!$F$13&lt;=H$5+6,'タスクの進捗'!$G$13&gt;=H$5),"■■■",""))</f>
        <v/>
      </c>
      <c r="I13" s="40">
        <f>IF(OR('タスクの進捗'!$F$13="",'タスクの進捗'!$G$13="",I$5=""),"",IF(AND('タスクの進捗'!$F$13&lt;=I$5+6,'タスクの進捗'!$G$13&gt;=I$5),"■■■",""))</f>
        <v/>
      </c>
      <c r="J13" s="40">
        <f>IF(OR('タスクの進捗'!$F$13="",'タスクの進捗'!$G$13="",J$5=""),"",IF(AND('タスクの進捗'!$F$13&lt;=J$5+6,'タスクの進捗'!$G$13&gt;=J$5),"■■■",""))</f>
        <v/>
      </c>
      <c r="K13" s="40">
        <f>IF(OR('タスクの進捗'!$F$13="",'タスクの進捗'!$G$13="",K$5=""),"",IF(AND('タスクの進捗'!$F$13&lt;=K$5+6,'タスクの進捗'!$G$13&gt;=K$5),"■■■",""))</f>
        <v/>
      </c>
      <c r="L13" s="40">
        <f>IF(OR('タスクの進捗'!$F$13="",'タスクの進捗'!$G$13="",L$5=""),"",IF(AND('タスクの進捗'!$F$13&lt;=L$5+6,'タスクの進捗'!$G$13&gt;=L$5),"■■■",""))</f>
        <v/>
      </c>
      <c r="M13" s="40">
        <f>IF(OR('タスクの進捗'!$F$13="",'タスクの進捗'!$G$13="",M$5=""),"",IF(AND('タスクの進捗'!$F$13&lt;=M$5+6,'タスクの進捗'!$G$13&gt;=M$5),"■■■",""))</f>
        <v/>
      </c>
      <c r="N13" s="40">
        <f>IF(OR('タスクの進捗'!$F$13="",'タスクの進捗'!$G$13="",N$5=""),"",IF(AND('タスクの進捗'!$F$13&lt;=N$5+6,'タスクの進捗'!$G$13&gt;=N$5),"■■■",""))</f>
        <v/>
      </c>
      <c r="O13" s="40">
        <f>IF(OR('タスクの進捗'!$F$13="",'タスクの進捗'!$G$13="",O$5=""),"",IF(AND('タスクの進捗'!$F$13&lt;=O$5+6,'タスクの進捗'!$G$13&gt;=O$5),"■■■",""))</f>
        <v/>
      </c>
      <c r="P13" s="40">
        <f>IF(OR('タスクの進捗'!$F$13="",'タスクの進捗'!$G$13="",P$5=""),"",IF(AND('タスクの進捗'!$F$13&lt;=P$5+6,'タスクの進捗'!$G$13&gt;=P$5),"■■■",""))</f>
        <v/>
      </c>
    </row>
    <row r="14" ht="22" customHeight="1">
      <c r="A14" s="6">
        <f>IF('タスクの進捗'!$A$14="","",'タスクの進捗'!$A$14)</f>
        <v/>
      </c>
      <c r="B14" s="7" t="n"/>
      <c r="C14" s="7" t="n"/>
      <c r="D14" s="7" t="n"/>
      <c r="E14" s="25">
        <f>IF('タスクの進捗'!$E$14="","",'タスクの進捗'!$E$14)</f>
        <v/>
      </c>
      <c r="F14" s="40">
        <f>IF(OR('タスクの進捗'!$F$14="",'タスクの進捗'!$G$14="",F$5=""),"",IF(AND('タスクの進捗'!$F$14&lt;=F$5+6,'タスクの進捗'!$G$14&gt;=F$5),"■■■",""))</f>
        <v/>
      </c>
      <c r="G14" s="40">
        <f>IF(OR('タスクの進捗'!$F$14="",'タスクの進捗'!$G$14="",G$5=""),"",IF(AND('タスクの進捗'!$F$14&lt;=G$5+6,'タスクの進捗'!$G$14&gt;=G$5),"■■■",""))</f>
        <v/>
      </c>
      <c r="H14" s="40">
        <f>IF(OR('タスクの進捗'!$F$14="",'タスクの進捗'!$G$14="",H$5=""),"",IF(AND('タスクの進捗'!$F$14&lt;=H$5+6,'タスクの進捗'!$G$14&gt;=H$5),"■■■",""))</f>
        <v/>
      </c>
      <c r="I14" s="40">
        <f>IF(OR('タスクの進捗'!$F$14="",'タスクの進捗'!$G$14="",I$5=""),"",IF(AND('タスクの進捗'!$F$14&lt;=I$5+6,'タスクの進捗'!$G$14&gt;=I$5),"■■■",""))</f>
        <v/>
      </c>
      <c r="J14" s="40">
        <f>IF(OR('タスクの進捗'!$F$14="",'タスクの進捗'!$G$14="",J$5=""),"",IF(AND('タスクの進捗'!$F$14&lt;=J$5+6,'タスクの進捗'!$G$14&gt;=J$5),"■■■",""))</f>
        <v/>
      </c>
      <c r="K14" s="40">
        <f>IF(OR('タスクの進捗'!$F$14="",'タスクの進捗'!$G$14="",K$5=""),"",IF(AND('タスクの進捗'!$F$14&lt;=K$5+6,'タスクの進捗'!$G$14&gt;=K$5),"■■■",""))</f>
        <v/>
      </c>
      <c r="L14" s="40">
        <f>IF(OR('タスクの進捗'!$F$14="",'タスクの進捗'!$G$14="",L$5=""),"",IF(AND('タスクの進捗'!$F$14&lt;=L$5+6,'タスクの進捗'!$G$14&gt;=L$5),"■■■",""))</f>
        <v/>
      </c>
      <c r="M14" s="40">
        <f>IF(OR('タスクの進捗'!$F$14="",'タスクの進捗'!$G$14="",M$5=""),"",IF(AND('タスクの進捗'!$F$14&lt;=M$5+6,'タスクの進捗'!$G$14&gt;=M$5),"■■■",""))</f>
        <v/>
      </c>
      <c r="N14" s="40">
        <f>IF(OR('タスクの進捗'!$F$14="",'タスクの進捗'!$G$14="",N$5=""),"",IF(AND('タスクの進捗'!$F$14&lt;=N$5+6,'タスクの進捗'!$G$14&gt;=N$5),"■■■",""))</f>
        <v/>
      </c>
      <c r="O14" s="40">
        <f>IF(OR('タスクの進捗'!$F$14="",'タスクの進捗'!$G$14="",O$5=""),"",IF(AND('タスクの進捗'!$F$14&lt;=O$5+6,'タスクの進捗'!$G$14&gt;=O$5),"■■■",""))</f>
        <v/>
      </c>
      <c r="P14" s="40">
        <f>IF(OR('タスクの進捗'!$F$14="",'タスクの進捗'!$G$14="",P$5=""),"",IF(AND('タスクの進捗'!$F$14&lt;=P$5+6,'タスクの進捗'!$G$14&gt;=P$5),"■■■",""))</f>
        <v/>
      </c>
    </row>
    <row r="15" ht="22" customHeight="1">
      <c r="A15" s="6">
        <f>IF('タスクの進捗'!$A$15="","",'タスクの進捗'!$A$15)</f>
        <v/>
      </c>
      <c r="B15" s="7" t="n"/>
      <c r="C15" s="7" t="n"/>
      <c r="D15" s="7" t="n"/>
      <c r="E15" s="25">
        <f>IF('タスクの進捗'!$E$15="","",'タスクの進捗'!$E$15)</f>
        <v/>
      </c>
      <c r="F15" s="40">
        <f>IF(OR('タスクの進捗'!$F$15="",'タスクの進捗'!$G$15="",F$5=""),"",IF(AND('タスクの進捗'!$F$15&lt;=F$5+6,'タスクの進捗'!$G$15&gt;=F$5),"■■■",""))</f>
        <v/>
      </c>
      <c r="G15" s="40">
        <f>IF(OR('タスクの進捗'!$F$15="",'タスクの進捗'!$G$15="",G$5=""),"",IF(AND('タスクの進捗'!$F$15&lt;=G$5+6,'タスクの進捗'!$G$15&gt;=G$5),"■■■",""))</f>
        <v/>
      </c>
      <c r="H15" s="40">
        <f>IF(OR('タスクの進捗'!$F$15="",'タスクの進捗'!$G$15="",H$5=""),"",IF(AND('タスクの進捗'!$F$15&lt;=H$5+6,'タスクの進捗'!$G$15&gt;=H$5),"■■■",""))</f>
        <v/>
      </c>
      <c r="I15" s="40">
        <f>IF(OR('タスクの進捗'!$F$15="",'タスクの進捗'!$G$15="",I$5=""),"",IF(AND('タスクの進捗'!$F$15&lt;=I$5+6,'タスクの進捗'!$G$15&gt;=I$5),"■■■",""))</f>
        <v/>
      </c>
      <c r="J15" s="40">
        <f>IF(OR('タスクの進捗'!$F$15="",'タスクの進捗'!$G$15="",J$5=""),"",IF(AND('タスクの進捗'!$F$15&lt;=J$5+6,'タスクの進捗'!$G$15&gt;=J$5),"■■■",""))</f>
        <v/>
      </c>
      <c r="K15" s="40">
        <f>IF(OR('タスクの進捗'!$F$15="",'タスクの進捗'!$G$15="",K$5=""),"",IF(AND('タスクの進捗'!$F$15&lt;=K$5+6,'タスクの進捗'!$G$15&gt;=K$5),"■■■",""))</f>
        <v/>
      </c>
      <c r="L15" s="40">
        <f>IF(OR('タスクの進捗'!$F$15="",'タスクの進捗'!$G$15="",L$5=""),"",IF(AND('タスクの進捗'!$F$15&lt;=L$5+6,'タスクの進捗'!$G$15&gt;=L$5),"■■■",""))</f>
        <v/>
      </c>
      <c r="M15" s="40">
        <f>IF(OR('タスクの進捗'!$F$15="",'タスクの進捗'!$G$15="",M$5=""),"",IF(AND('タスクの進捗'!$F$15&lt;=M$5+6,'タスクの進捗'!$G$15&gt;=M$5),"■■■",""))</f>
        <v/>
      </c>
      <c r="N15" s="40">
        <f>IF(OR('タスクの進捗'!$F$15="",'タスクの進捗'!$G$15="",N$5=""),"",IF(AND('タスクの進捗'!$F$15&lt;=N$5+6,'タスクの進捗'!$G$15&gt;=N$5),"■■■",""))</f>
        <v/>
      </c>
      <c r="O15" s="40">
        <f>IF(OR('タスクの進捗'!$F$15="",'タスクの進捗'!$G$15="",O$5=""),"",IF(AND('タスクの進捗'!$F$15&lt;=O$5+6,'タスクの進捗'!$G$15&gt;=O$5),"■■■",""))</f>
        <v/>
      </c>
      <c r="P15" s="40">
        <f>IF(OR('タスクの進捗'!$F$15="",'タスクの進捗'!$G$15="",P$5=""),"",IF(AND('タスクの進捗'!$F$15&lt;=P$5+6,'タスクの進捗'!$G$15&gt;=P$5),"■■■",""))</f>
        <v/>
      </c>
    </row>
    <row r="16" ht="22" customHeight="1">
      <c r="A16" s="6">
        <f>IF('タスクの進捗'!$A$16="","",'タスクの進捗'!$A$16)</f>
        <v/>
      </c>
      <c r="B16" s="7" t="n"/>
      <c r="C16" s="7" t="n"/>
      <c r="D16" s="7" t="n"/>
      <c r="E16" s="25">
        <f>IF('タスクの進捗'!$E$16="","",'タスクの進捗'!$E$16)</f>
        <v/>
      </c>
      <c r="F16" s="40">
        <f>IF(OR('タスクの進捗'!$F$16="",'タスクの進捗'!$G$16="",F$5=""),"",IF(AND('タスクの進捗'!$F$16&lt;=F$5+6,'タスクの進捗'!$G$16&gt;=F$5),"■■■",""))</f>
        <v/>
      </c>
      <c r="G16" s="40">
        <f>IF(OR('タスクの進捗'!$F$16="",'タスクの進捗'!$G$16="",G$5=""),"",IF(AND('タスクの進捗'!$F$16&lt;=G$5+6,'タスクの進捗'!$G$16&gt;=G$5),"■■■",""))</f>
        <v/>
      </c>
      <c r="H16" s="40">
        <f>IF(OR('タスクの進捗'!$F$16="",'タスクの進捗'!$G$16="",H$5=""),"",IF(AND('タスクの進捗'!$F$16&lt;=H$5+6,'タスクの進捗'!$G$16&gt;=H$5),"■■■",""))</f>
        <v/>
      </c>
      <c r="I16" s="40">
        <f>IF(OR('タスクの進捗'!$F$16="",'タスクの進捗'!$G$16="",I$5=""),"",IF(AND('タスクの進捗'!$F$16&lt;=I$5+6,'タスクの進捗'!$G$16&gt;=I$5),"■■■",""))</f>
        <v/>
      </c>
      <c r="J16" s="40">
        <f>IF(OR('タスクの進捗'!$F$16="",'タスクの進捗'!$G$16="",J$5=""),"",IF(AND('タスクの進捗'!$F$16&lt;=J$5+6,'タスクの進捗'!$G$16&gt;=J$5),"■■■",""))</f>
        <v/>
      </c>
      <c r="K16" s="40">
        <f>IF(OR('タスクの進捗'!$F$16="",'タスクの進捗'!$G$16="",K$5=""),"",IF(AND('タスクの進捗'!$F$16&lt;=K$5+6,'タスクの進捗'!$G$16&gt;=K$5),"■■■",""))</f>
        <v/>
      </c>
      <c r="L16" s="40">
        <f>IF(OR('タスクの進捗'!$F$16="",'タスクの進捗'!$G$16="",L$5=""),"",IF(AND('タスクの進捗'!$F$16&lt;=L$5+6,'タスクの進捗'!$G$16&gt;=L$5),"■■■",""))</f>
        <v/>
      </c>
      <c r="M16" s="40">
        <f>IF(OR('タスクの進捗'!$F$16="",'タスクの進捗'!$G$16="",M$5=""),"",IF(AND('タスクの進捗'!$F$16&lt;=M$5+6,'タスクの進捗'!$G$16&gt;=M$5),"■■■",""))</f>
        <v/>
      </c>
      <c r="N16" s="40">
        <f>IF(OR('タスクの進捗'!$F$16="",'タスクの進捗'!$G$16="",N$5=""),"",IF(AND('タスクの進捗'!$F$16&lt;=N$5+6,'タスクの進捗'!$G$16&gt;=N$5),"■■■",""))</f>
        <v/>
      </c>
      <c r="O16" s="40">
        <f>IF(OR('タスクの進捗'!$F$16="",'タスクの進捗'!$G$16="",O$5=""),"",IF(AND('タスクの進捗'!$F$16&lt;=O$5+6,'タスクの進捗'!$G$16&gt;=O$5),"■■■",""))</f>
        <v/>
      </c>
      <c r="P16" s="40">
        <f>IF(OR('タスクの進捗'!$F$16="",'タスクの進捗'!$G$16="",P$5=""),"",IF(AND('タスクの進捗'!$F$16&lt;=P$5+6,'タスクの進捗'!$G$16&gt;=P$5),"■■■",""))</f>
        <v/>
      </c>
    </row>
    <row r="17" ht="4" customHeight="1"/>
    <row r="18" ht="16" customHeight="1">
      <c r="A18" s="16" t="inlineStr">
        <is>
          <t>この表は、2枚目の「タスクの進捗」のタスク・担当・開始予定・終了予定から、数式で出します。色の付いた欄に書き込む必要はありません。</t>
        </is>
      </c>
    </row>
    <row r="19" ht="16" customHeight="1">
      <c r="A19" s="16" t="inlineStr">
        <is>
          <t>最初の週には、開始予定のいちばん早い日の週（月曜日）が入ります。後ろの期間を見たいときは、その欄に月曜日の日付を書き込みます。</t>
        </is>
      </c>
    </row>
  </sheetData>
  <mergeCells count="21">
    <mergeCell ref="A5:D5"/>
    <mergeCell ref="A8:D8"/>
    <mergeCell ref="A10:D10"/>
    <mergeCell ref="A6:E6"/>
    <mergeCell ref="A13:D13"/>
    <mergeCell ref="A19:P19"/>
    <mergeCell ref="A9:D9"/>
    <mergeCell ref="A15:D15"/>
    <mergeCell ref="A11:D11"/>
    <mergeCell ref="A3:B3"/>
    <mergeCell ref="G3:H3"/>
    <mergeCell ref="I3:P3"/>
    <mergeCell ref="M1:P1"/>
    <mergeCell ref="A7:D7"/>
    <mergeCell ref="A16:D16"/>
    <mergeCell ref="A12:D12"/>
    <mergeCell ref="A18:P18"/>
    <mergeCell ref="A1:L1"/>
    <mergeCell ref="C3:D3"/>
    <mergeCell ref="E3:F3"/>
    <mergeCell ref="A14:D14"/>
  </mergeCells>
  <pageMargins left="0.4" right="0.4" top="0.5" bottom="0.5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2026-11-03T14:35:58Z</dcterms:created>
  <dcterms:modified xmlns:dcterms="http://purl.org/dc/terms/" xmlns:xsi="http://www.w3.org/2001/XMLSchema-instance" xsi:type="dcterms:W3CDTF">2026-11-03T14:35:59Z</dcterms:modified>
</cp:coreProperties>
</file>