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日単位" sheetId="1" state="visible" r:id="rId1"/>
    <sheet xmlns:r="http://schemas.openxmlformats.org/officeDocument/2006/relationships" name="週単位" sheetId="2" state="visible" r:id="rId2"/>
    <sheet xmlns:r="http://schemas.openxmlformats.org/officeDocument/2006/relationships" name="休みの日" sheetId="3" state="visible" r:id="rId3"/>
  </sheets>
  <definedNames>
    <definedName name="_xlnm.Print_Area" localSheetId="0">'日単位'!$A$1:$BB$29</definedName>
    <definedName name="_xlnm.Print_Area" localSheetId="1">'週単位'!$A$1:$AW$28</definedName>
    <definedName name="_xlnm.Print_Area" localSheetId="2">'休みの日'!$A$1:$L$61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yyyy&quot;年&quot;m&quot;月&quot;d&quot;日&quot;"/>
    <numFmt numFmtId="166" formatCode="0&quot;pt&quot;"/>
    <numFmt numFmtId="167" formatCode="d"/>
    <numFmt numFmtId="168" formatCode="m/d"/>
    <numFmt numFmtId="169" formatCode="0&quot;日&quot;"/>
    <numFmt numFmtId="170" formatCode="#,##0&quot;件&quot;"/>
  </numFmts>
  <fonts count="13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color rgb="00555555"/>
      <sz val="8"/>
    </font>
    <font>
      <name val="游ゴシック"/>
      <b val="1"/>
      <color rgb="00FFFFFF"/>
      <sz val="8"/>
    </font>
    <font>
      <name val="游ゴシック"/>
      <b val="1"/>
      <color rgb="00FFFFFF"/>
      <sz val="9"/>
    </font>
    <font>
      <name val="游ゴシック"/>
      <b val="1"/>
      <color rgb="001F3A5F"/>
      <sz val="7"/>
    </font>
    <font>
      <name val="游ゴシック"/>
      <color rgb="00222222"/>
      <sz val="8"/>
    </font>
    <font>
      <name val="游ゴシック"/>
      <b val="1"/>
      <color rgb="001F3A5F"/>
      <sz val="9"/>
    </font>
    <font>
      <name val="游ゴシック"/>
      <color rgb="00222222"/>
      <sz val="9"/>
    </font>
    <font>
      <name val="游ゴシック"/>
      <color rgb="001F3A5F"/>
      <sz val="9"/>
    </font>
    <font>
      <name val="游ゴシック"/>
      <b val="1"/>
      <color rgb="00222222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BEFF4"/>
      </patternFill>
    </fill>
    <fill>
      <patternFill patternType="solid">
        <fgColor rgb="001F3A5F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3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165" fontId="3" fillId="0" borderId="2" applyAlignment="1" pivotButton="0" quotePrefix="0" xfId="0">
      <alignment horizontal="center" vertical="center"/>
    </xf>
    <xf numFmtId="165" fontId="3" fillId="3" borderId="2" applyAlignment="1" pivotButton="0" quotePrefix="0" xfId="0">
      <alignment horizontal="center" vertical="center"/>
    </xf>
    <xf numFmtId="0" fontId="0" fillId="3" borderId="2" pivotButton="0" quotePrefix="0" xfId="0"/>
    <xf numFmtId="166" fontId="3" fillId="0" borderId="2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 indent="1"/>
    </xf>
    <xf numFmtId="0" fontId="2" fillId="2" borderId="2" applyAlignment="1" pivotButton="0" quotePrefix="0" xfId="0">
      <alignment horizontal="center" vertical="center"/>
    </xf>
    <xf numFmtId="170" fontId="12" fillId="3" borderId="2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9" fillId="0" borderId="0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7" fillId="5" borderId="2" applyAlignment="1" pivotButton="0" quotePrefix="0" xfId="0">
      <alignment horizontal="center" vertical="center"/>
    </xf>
    <xf numFmtId="167" fontId="5" fillId="4" borderId="2" applyAlignment="1" pivotButton="0" quotePrefix="0" xfId="0">
      <alignment horizontal="center" vertical="center"/>
    </xf>
    <xf numFmtId="0" fontId="8" fillId="5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 wrapText="1" indent="1"/>
    </xf>
    <xf numFmtId="0" fontId="8" fillId="0" borderId="2" applyAlignment="1" pivotButton="0" quotePrefix="0" xfId="0">
      <alignment horizontal="center" vertical="center" wrapText="1"/>
    </xf>
    <xf numFmtId="168" fontId="3" fillId="0" borderId="2" applyAlignment="1" pivotButton="0" quotePrefix="0" xfId="0">
      <alignment horizontal="center" vertical="center"/>
    </xf>
    <xf numFmtId="169" fontId="3" fillId="3" borderId="2" applyAlignment="1" pivotButton="0" quotePrefix="0" xfId="0">
      <alignment horizontal="right" vertical="center"/>
    </xf>
    <xf numFmtId="9" fontId="3" fillId="0" borderId="2" applyAlignment="1" pivotButton="0" quotePrefix="0" xfId="0">
      <alignment horizontal="right" vertical="center"/>
    </xf>
    <xf numFmtId="9" fontId="3" fillId="3" borderId="2" applyAlignment="1" pivotButton="0" quotePrefix="0" xfId="0">
      <alignment horizontal="right" vertical="center"/>
    </xf>
    <xf numFmtId="0" fontId="2" fillId="3" borderId="2" applyAlignment="1" pivotButton="0" quotePrefix="0" xfId="0">
      <alignment horizontal="center" vertical="center"/>
    </xf>
    <xf numFmtId="0" fontId="11" fillId="3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10" fillId="0" borderId="0" applyAlignment="1" pivotButton="0" quotePrefix="0" xfId="0">
      <alignment horizontal="left" vertical="center" wrapText="1" indent="1"/>
    </xf>
    <xf numFmtId="0" fontId="3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B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  <col width="3" customWidth="1" min="15" max="15"/>
    <col width="3" customWidth="1" min="16" max="16"/>
    <col width="3" customWidth="1" min="17" max="17"/>
    <col width="3" customWidth="1" min="18" max="18"/>
    <col width="3" customWidth="1" min="19" max="19"/>
    <col width="3" customWidth="1" min="20" max="20"/>
    <col width="3" customWidth="1" min="21" max="21"/>
    <col width="3" customWidth="1" min="22" max="22"/>
    <col width="3" customWidth="1" min="23" max="23"/>
    <col width="3" customWidth="1" min="24" max="24"/>
    <col width="3" customWidth="1" min="25" max="25"/>
    <col width="3" customWidth="1" min="26" max="26"/>
    <col width="3" customWidth="1" min="27" max="27"/>
    <col width="3" customWidth="1" min="28" max="28"/>
    <col width="3" customWidth="1" min="29" max="29"/>
    <col width="3" customWidth="1" min="30" max="30"/>
    <col width="3" customWidth="1" min="31" max="31"/>
    <col width="3" customWidth="1" min="32" max="32"/>
    <col width="3" customWidth="1" min="33" max="33"/>
    <col width="3" customWidth="1" min="34" max="34"/>
    <col width="3" customWidth="1" min="35" max="35"/>
    <col width="3" customWidth="1" min="36" max="36"/>
    <col width="3" customWidth="1" min="37" max="37"/>
    <col width="3" customWidth="1" min="38" max="38"/>
    <col width="3" customWidth="1" min="39" max="39"/>
    <col width="3" customWidth="1" min="40" max="40"/>
    <col width="3" customWidth="1" min="41" max="41"/>
    <col width="3" customWidth="1" min="42" max="42"/>
    <col width="3" customWidth="1" min="43" max="43"/>
    <col width="3" customWidth="1" min="44" max="44"/>
    <col width="3" customWidth="1" min="45" max="45"/>
    <col width="3" customWidth="1" min="46" max="46"/>
    <col width="3" customWidth="1" min="47" max="47"/>
    <col width="3" customWidth="1" min="48" max="48"/>
    <col width="3" customWidth="1" min="49" max="49"/>
    <col width="3" customWidth="1" min="50" max="50"/>
    <col width="3" customWidth="1" min="51" max="51"/>
    <col width="3" customWidth="1" min="52" max="52"/>
    <col width="3" customWidth="1" min="53" max="53"/>
    <col width="3" customWidth="1" min="54" max="54"/>
  </cols>
  <sheetData>
    <row r="1" ht="30" customHeight="1">
      <c r="A1" s="1" t="inlineStr">
        <is>
          <t>ガントチャート（日単位）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2" t="n"/>
      <c r="AP1" s="2" t="n"/>
      <c r="AQ1" s="2" t="n"/>
      <c r="AR1" s="2" t="n"/>
      <c r="AS1" s="2" t="n"/>
      <c r="AT1" s="2" t="n"/>
      <c r="AU1" s="2" t="n"/>
      <c r="AV1" s="2" t="n"/>
      <c r="AW1" s="2" t="n"/>
      <c r="AX1" s="2" t="n"/>
      <c r="AY1" s="2" t="n"/>
      <c r="AZ1" s="2" t="n"/>
      <c r="BA1" s="2" t="n"/>
      <c r="BB1" s="2" t="n"/>
    </row>
    <row r="2" ht="6" customHeight="1"/>
    <row r="3" ht="22" customHeight="1">
      <c r="A3" s="3" t="inlineStr">
        <is>
          <t>案件名</t>
        </is>
      </c>
      <c r="B3" s="4" t="n"/>
      <c r="C3" s="4" t="n"/>
      <c r="D3" s="5" t="inlineStr">
        <is>
          <t>展示会の出展準備（会期：11月11日〜13日）</t>
        </is>
      </c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3" t="inlineStr">
        <is>
          <t>基準日</t>
        </is>
      </c>
      <c r="U3" s="4" t="n"/>
      <c r="V3" s="4" t="n"/>
      <c r="W3" s="7" t="n">
        <v>46330</v>
      </c>
      <c r="X3" s="6" t="n"/>
      <c r="Y3" s="6" t="n"/>
      <c r="Z3" s="6" t="n"/>
      <c r="AA3" s="6" t="n"/>
      <c r="AB3" s="3" t="inlineStr">
        <is>
          <t>判定に使う日</t>
        </is>
      </c>
      <c r="AC3" s="4" t="n"/>
      <c r="AD3" s="4" t="n"/>
      <c r="AE3" s="4" t="n"/>
      <c r="AF3" s="4" t="n"/>
      <c r="AG3" s="8">
        <f>IF(W3="",TODAY(),W3)</f>
        <v/>
      </c>
      <c r="AH3" s="9" t="n"/>
      <c r="AI3" s="9" t="n"/>
      <c r="AJ3" s="9" t="n"/>
      <c r="AK3" s="9" t="n"/>
      <c r="AL3" s="3" t="inlineStr">
        <is>
          <t>遅れと判定する差</t>
        </is>
      </c>
      <c r="AM3" s="4" t="n"/>
      <c r="AN3" s="4" t="n"/>
      <c r="AO3" s="4" t="n"/>
      <c r="AP3" s="4" t="n"/>
      <c r="AQ3" s="4" t="n"/>
      <c r="AR3" s="10" t="n">
        <v>10</v>
      </c>
      <c r="AS3" s="6" t="n"/>
      <c r="AT3" s="6" t="n"/>
    </row>
    <row r="4" ht="30" customHeight="1">
      <c r="A4" s="3" t="inlineStr">
        <is>
          <t>表の開始日</t>
        </is>
      </c>
      <c r="B4" s="4" t="n"/>
      <c r="C4" s="4" t="n"/>
      <c r="D4" s="7" t="n">
        <v>46314</v>
      </c>
      <c r="E4" s="6" t="n"/>
      <c r="F4" s="6" t="n"/>
      <c r="G4" s="6" t="n"/>
      <c r="H4" s="6" t="n"/>
      <c r="I4" s="3" t="inlineStr">
        <is>
          <t>表の最初の日</t>
        </is>
      </c>
      <c r="J4" s="4" t="n"/>
      <c r="K4" s="4" t="n"/>
      <c r="L4" s="4" t="n"/>
      <c r="M4" s="4" t="n"/>
      <c r="N4" s="8">
        <f>IF(D4="",IF(COUNT($K$11:$K$23)=0,"",MIN($K$11:$K$23)),D4)</f>
        <v/>
      </c>
      <c r="O4" s="9" t="n"/>
      <c r="P4" s="9" t="n"/>
      <c r="Q4" s="9" t="n"/>
      <c r="R4" s="9" t="n"/>
      <c r="S4" s="11" t="inlineStr">
        <is>
          <t>基準日が空欄のときは、今日の日付で判定します。表の開始日が空欄のときは、開始のいちばん早い日から日付を並べます。</t>
        </is>
      </c>
    </row>
    <row r="5" ht="22" customHeight="1">
      <c r="A5" s="3" t="inlineStr">
        <is>
          <t>判定ごとのタスクの数</t>
        </is>
      </c>
      <c r="B5" s="4" t="n"/>
      <c r="C5" s="4" t="n"/>
      <c r="D5" s="4" t="n"/>
      <c r="E5" s="4" t="n"/>
      <c r="F5" s="4" t="n"/>
      <c r="G5" s="4" t="n"/>
      <c r="H5" s="4" t="n"/>
      <c r="I5" s="12" t="inlineStr">
        <is>
          <t>完了</t>
        </is>
      </c>
      <c r="J5" s="4" t="n"/>
      <c r="K5" s="4" t="n"/>
      <c r="L5" s="13">
        <f>IF(COUNTA($B$11:$B$23)=0,"",COUNTIF($U$11:$U$23,"完了"))</f>
        <v/>
      </c>
      <c r="M5" s="9" t="n"/>
      <c r="N5" s="12" t="inlineStr">
        <is>
          <t>予定どおり</t>
        </is>
      </c>
      <c r="O5" s="4" t="n"/>
      <c r="P5" s="4" t="n"/>
      <c r="Q5" s="4" t="n"/>
      <c r="R5" s="13">
        <f>IF(COUNTA($B$11:$B$23)=0,"",COUNTIF($U$11:$U$23,"予定どおり"))</f>
        <v/>
      </c>
      <c r="S5" s="9" t="n"/>
      <c r="T5" s="12" t="inlineStr">
        <is>
          <t>やや遅れ</t>
        </is>
      </c>
      <c r="U5" s="4" t="n"/>
      <c r="V5" s="4" t="n"/>
      <c r="W5" s="4" t="n"/>
      <c r="X5" s="13">
        <f>IF(COUNTA($B$11:$B$23)=0,"",COUNTIF($U$11:$U$23,"やや遅れ"))</f>
        <v/>
      </c>
      <c r="Y5" s="9" t="n"/>
      <c r="Z5" s="12" t="inlineStr">
        <is>
          <t>遅れ</t>
        </is>
      </c>
      <c r="AA5" s="4" t="n"/>
      <c r="AB5" s="4" t="n"/>
      <c r="AC5" s="13">
        <f>IF(COUNTA($B$11:$B$23)=0,"",COUNTIF($U$11:$U$23,"遅れ"))</f>
        <v/>
      </c>
      <c r="AD5" s="9" t="n"/>
      <c r="AE5" s="12" t="inlineStr">
        <is>
          <t>着手前</t>
        </is>
      </c>
      <c r="AF5" s="4" t="n"/>
      <c r="AG5" s="4" t="n"/>
      <c r="AH5" s="13">
        <f>IF(COUNTA($B$11:$B$23)=0,"",COUNTIF($U$11:$U$23,"着手前"))</f>
        <v/>
      </c>
      <c r="AI5" s="9" t="n"/>
    </row>
    <row r="6" ht="6" customHeight="1"/>
    <row r="7" ht="16" customHeight="1">
      <c r="A7" s="14" t="inlineStr">
        <is>
          <t>■ 予定の期間のうち終わった分　□ まだの分　・ 休みの日　▼ 基準日</t>
        </is>
      </c>
      <c r="X7" s="15">
        <f>IF(OR(X9="",$AG$3=""),"",IF(X9=$AG$3,"▼",""))</f>
        <v/>
      </c>
      <c r="Y7" s="15">
        <f>IF(OR(Y9="",$AG$3=""),"",IF(Y9=$AG$3,"▼",""))</f>
        <v/>
      </c>
      <c r="Z7" s="15">
        <f>IF(OR(Z9="",$AG$3=""),"",IF(Z9=$AG$3,"▼",""))</f>
        <v/>
      </c>
      <c r="AA7" s="15">
        <f>IF(OR(AA9="",$AG$3=""),"",IF(AA9=$AG$3,"▼",""))</f>
        <v/>
      </c>
      <c r="AB7" s="15">
        <f>IF(OR(AB9="",$AG$3=""),"",IF(AB9=$AG$3,"▼",""))</f>
        <v/>
      </c>
      <c r="AC7" s="15">
        <f>IF(OR(AC9="",$AG$3=""),"",IF(AC9=$AG$3,"▼",""))</f>
        <v/>
      </c>
      <c r="AD7" s="15">
        <f>IF(OR(AD9="",$AG$3=""),"",IF(AD9=$AG$3,"▼",""))</f>
        <v/>
      </c>
      <c r="AE7" s="15">
        <f>IF(OR(AE9="",$AG$3=""),"",IF(AE9=$AG$3,"▼",""))</f>
        <v/>
      </c>
      <c r="AF7" s="15">
        <f>IF(OR(AF9="",$AG$3=""),"",IF(AF9=$AG$3,"▼",""))</f>
        <v/>
      </c>
      <c r="AG7" s="15">
        <f>IF(OR(AG9="",$AG$3=""),"",IF(AG9=$AG$3,"▼",""))</f>
        <v/>
      </c>
      <c r="AH7" s="15">
        <f>IF(OR(AH9="",$AG$3=""),"",IF(AH9=$AG$3,"▼",""))</f>
        <v/>
      </c>
      <c r="AI7" s="15">
        <f>IF(OR(AI9="",$AG$3=""),"",IF(AI9=$AG$3,"▼",""))</f>
        <v/>
      </c>
      <c r="AJ7" s="15">
        <f>IF(OR(AJ9="",$AG$3=""),"",IF(AJ9=$AG$3,"▼",""))</f>
        <v/>
      </c>
      <c r="AK7" s="15">
        <f>IF(OR(AK9="",$AG$3=""),"",IF(AK9=$AG$3,"▼",""))</f>
        <v/>
      </c>
      <c r="AL7" s="15">
        <f>IF(OR(AL9="",$AG$3=""),"",IF(AL9=$AG$3,"▼",""))</f>
        <v/>
      </c>
      <c r="AM7" s="15">
        <f>IF(OR(AM9="",$AG$3=""),"",IF(AM9=$AG$3,"▼",""))</f>
        <v/>
      </c>
      <c r="AN7" s="15">
        <f>IF(OR(AN9="",$AG$3=""),"",IF(AN9=$AG$3,"▼",""))</f>
        <v/>
      </c>
      <c r="AO7" s="15">
        <f>IF(OR(AO9="",$AG$3=""),"",IF(AO9=$AG$3,"▼",""))</f>
        <v/>
      </c>
      <c r="AP7" s="15">
        <f>IF(OR(AP9="",$AG$3=""),"",IF(AP9=$AG$3,"▼",""))</f>
        <v/>
      </c>
      <c r="AQ7" s="15">
        <f>IF(OR(AQ9="",$AG$3=""),"",IF(AQ9=$AG$3,"▼",""))</f>
        <v/>
      </c>
      <c r="AR7" s="15">
        <f>IF(OR(AR9="",$AG$3=""),"",IF(AR9=$AG$3,"▼",""))</f>
        <v/>
      </c>
      <c r="AS7" s="15">
        <f>IF(OR(AS9="",$AG$3=""),"",IF(AS9=$AG$3,"▼",""))</f>
        <v/>
      </c>
      <c r="AT7" s="15">
        <f>IF(OR(AT9="",$AG$3=""),"",IF(AT9=$AG$3,"▼",""))</f>
        <v/>
      </c>
      <c r="AU7" s="15">
        <f>IF(OR(AU9="",$AG$3=""),"",IF(AU9=$AG$3,"▼",""))</f>
        <v/>
      </c>
      <c r="AV7" s="15">
        <f>IF(OR(AV9="",$AG$3=""),"",IF(AV9=$AG$3,"▼",""))</f>
        <v/>
      </c>
      <c r="AW7" s="15">
        <f>IF(OR(AW9="",$AG$3=""),"",IF(AW9=$AG$3,"▼",""))</f>
        <v/>
      </c>
      <c r="AX7" s="15">
        <f>IF(OR(AX9="",$AG$3=""),"",IF(AX9=$AG$3,"▼",""))</f>
        <v/>
      </c>
      <c r="AY7" s="15">
        <f>IF(OR(AY9="",$AG$3=""),"",IF(AY9=$AG$3,"▼",""))</f>
        <v/>
      </c>
      <c r="AZ7" s="15">
        <f>IF(OR(AZ9="",$AG$3=""),"",IF(AZ9=$AG$3,"▼",""))</f>
        <v/>
      </c>
      <c r="BA7" s="15">
        <f>IF(OR(BA9="",$AG$3=""),"",IF(BA9=$AG$3,"▼",""))</f>
        <v/>
      </c>
      <c r="BB7" s="15">
        <f>IF(OR(BB9="",$AG$3=""),"",IF(BB9=$AG$3,"▼",""))</f>
        <v/>
      </c>
    </row>
    <row r="8" ht="16" customHeight="1">
      <c r="A8" s="16" t="inlineStr">
        <is>
          <t>No.</t>
        </is>
      </c>
      <c r="B8" s="17" t="inlineStr">
        <is>
          <t>タスク</t>
        </is>
      </c>
      <c r="C8" s="18" t="n"/>
      <c r="D8" s="18" t="n"/>
      <c r="E8" s="18" t="n"/>
      <c r="F8" s="18" t="n"/>
      <c r="G8" s="18" t="n"/>
      <c r="H8" s="18" t="n"/>
      <c r="I8" s="17" t="inlineStr">
        <is>
          <t>担当</t>
        </is>
      </c>
      <c r="J8" s="18" t="n"/>
      <c r="K8" s="17" t="inlineStr">
        <is>
          <t>開始</t>
        </is>
      </c>
      <c r="L8" s="18" t="n"/>
      <c r="M8" s="17" t="inlineStr">
        <is>
          <t>終了</t>
        </is>
      </c>
      <c r="N8" s="18" t="n"/>
      <c r="O8" s="17" t="inlineStr">
        <is>
          <t>作業
日数</t>
        </is>
      </c>
      <c r="P8" s="18" t="n"/>
      <c r="Q8" s="17" t="inlineStr">
        <is>
          <t>進捗率
(実績)</t>
        </is>
      </c>
      <c r="R8" s="18" t="n"/>
      <c r="S8" s="17" t="inlineStr">
        <is>
          <t>進捗率
(予定)</t>
        </is>
      </c>
      <c r="T8" s="18" t="n"/>
      <c r="U8" s="17" t="inlineStr">
        <is>
          <t>判定</t>
        </is>
      </c>
      <c r="V8" s="18" t="n"/>
      <c r="W8" s="18" t="n"/>
      <c r="X8" s="19">
        <f>IF(X9="","",MONTH(X9)&amp;"月")</f>
        <v/>
      </c>
      <c r="Y8" s="19">
        <f>IF(Y9="","",IF(DAY(Y9)=1,MONTH(Y9)&amp;"月",""))</f>
        <v/>
      </c>
      <c r="Z8" s="19">
        <f>IF(Z9="","",IF(DAY(Z9)=1,MONTH(Z9)&amp;"月",""))</f>
        <v/>
      </c>
      <c r="AA8" s="19">
        <f>IF(AA9="","",IF(DAY(AA9)=1,MONTH(AA9)&amp;"月",""))</f>
        <v/>
      </c>
      <c r="AB8" s="19">
        <f>IF(AB9="","",IF(DAY(AB9)=1,MONTH(AB9)&amp;"月",""))</f>
        <v/>
      </c>
      <c r="AC8" s="19">
        <f>IF(AC9="","",IF(DAY(AC9)=1,MONTH(AC9)&amp;"月",""))</f>
        <v/>
      </c>
      <c r="AD8" s="19">
        <f>IF(AD9="","",IF(DAY(AD9)=1,MONTH(AD9)&amp;"月",""))</f>
        <v/>
      </c>
      <c r="AE8" s="19">
        <f>IF(AE9="","",IF(DAY(AE9)=1,MONTH(AE9)&amp;"月",""))</f>
        <v/>
      </c>
      <c r="AF8" s="19">
        <f>IF(AF9="","",IF(DAY(AF9)=1,MONTH(AF9)&amp;"月",""))</f>
        <v/>
      </c>
      <c r="AG8" s="19">
        <f>IF(AG9="","",IF(DAY(AG9)=1,MONTH(AG9)&amp;"月",""))</f>
        <v/>
      </c>
      <c r="AH8" s="19">
        <f>IF(AH9="","",IF(DAY(AH9)=1,MONTH(AH9)&amp;"月",""))</f>
        <v/>
      </c>
      <c r="AI8" s="19">
        <f>IF(AI9="","",IF(DAY(AI9)=1,MONTH(AI9)&amp;"月",""))</f>
        <v/>
      </c>
      <c r="AJ8" s="19">
        <f>IF(AJ9="","",IF(DAY(AJ9)=1,MONTH(AJ9)&amp;"月",""))</f>
        <v/>
      </c>
      <c r="AK8" s="19">
        <f>IF(AK9="","",IF(DAY(AK9)=1,MONTH(AK9)&amp;"月",""))</f>
        <v/>
      </c>
      <c r="AL8" s="19">
        <f>IF(AL9="","",IF(DAY(AL9)=1,MONTH(AL9)&amp;"月",""))</f>
        <v/>
      </c>
      <c r="AM8" s="19">
        <f>IF(AM9="","",IF(DAY(AM9)=1,MONTH(AM9)&amp;"月",""))</f>
        <v/>
      </c>
      <c r="AN8" s="19">
        <f>IF(AN9="","",IF(DAY(AN9)=1,MONTH(AN9)&amp;"月",""))</f>
        <v/>
      </c>
      <c r="AO8" s="19">
        <f>IF(AO9="","",IF(DAY(AO9)=1,MONTH(AO9)&amp;"月",""))</f>
        <v/>
      </c>
      <c r="AP8" s="19">
        <f>IF(AP9="","",IF(DAY(AP9)=1,MONTH(AP9)&amp;"月",""))</f>
        <v/>
      </c>
      <c r="AQ8" s="19">
        <f>IF(AQ9="","",IF(DAY(AQ9)=1,MONTH(AQ9)&amp;"月",""))</f>
        <v/>
      </c>
      <c r="AR8" s="19">
        <f>IF(AR9="","",IF(DAY(AR9)=1,MONTH(AR9)&amp;"月",""))</f>
        <v/>
      </c>
      <c r="AS8" s="19">
        <f>IF(AS9="","",IF(DAY(AS9)=1,MONTH(AS9)&amp;"月",""))</f>
        <v/>
      </c>
      <c r="AT8" s="19">
        <f>IF(AT9="","",IF(DAY(AT9)=1,MONTH(AT9)&amp;"月",""))</f>
        <v/>
      </c>
      <c r="AU8" s="19">
        <f>IF(AU9="","",IF(DAY(AU9)=1,MONTH(AU9)&amp;"月",""))</f>
        <v/>
      </c>
      <c r="AV8" s="19">
        <f>IF(AV9="","",IF(DAY(AV9)=1,MONTH(AV9)&amp;"月",""))</f>
        <v/>
      </c>
      <c r="AW8" s="19">
        <f>IF(AW9="","",IF(DAY(AW9)=1,MONTH(AW9)&amp;"月",""))</f>
        <v/>
      </c>
      <c r="AX8" s="19">
        <f>IF(AX9="","",IF(DAY(AX9)=1,MONTH(AX9)&amp;"月",""))</f>
        <v/>
      </c>
      <c r="AY8" s="19">
        <f>IF(AY9="","",IF(DAY(AY9)=1,MONTH(AY9)&amp;"月",""))</f>
        <v/>
      </c>
      <c r="AZ8" s="19">
        <f>IF(AZ9="","",IF(DAY(AZ9)=1,MONTH(AZ9)&amp;"月",""))</f>
        <v/>
      </c>
      <c r="BA8" s="19">
        <f>IF(BA9="","",IF(DAY(BA9)=1,MONTH(BA9)&amp;"月",""))</f>
        <v/>
      </c>
      <c r="BB8" s="19">
        <f>IF(BB9="","",IF(DAY(BB9)=1,MONTH(BB9)&amp;"月",""))</f>
        <v/>
      </c>
    </row>
    <row r="9" ht="16" customHeight="1">
      <c r="A9" s="18" t="n"/>
      <c r="B9" s="18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18" t="n"/>
      <c r="V9" s="18" t="n"/>
      <c r="W9" s="18" t="n"/>
      <c r="X9" s="20">
        <f>IF($N$4="","",$N$4)</f>
        <v/>
      </c>
      <c r="Y9" s="20">
        <f>IF(X9="","",X9+1)</f>
        <v/>
      </c>
      <c r="Z9" s="20">
        <f>IF(Y9="","",Y9+1)</f>
        <v/>
      </c>
      <c r="AA9" s="20">
        <f>IF(Z9="","",Z9+1)</f>
        <v/>
      </c>
      <c r="AB9" s="20">
        <f>IF(AA9="","",AA9+1)</f>
        <v/>
      </c>
      <c r="AC9" s="20">
        <f>IF(AB9="","",AB9+1)</f>
        <v/>
      </c>
      <c r="AD9" s="20">
        <f>IF(AC9="","",AC9+1)</f>
        <v/>
      </c>
      <c r="AE9" s="20">
        <f>IF(AD9="","",AD9+1)</f>
        <v/>
      </c>
      <c r="AF9" s="20">
        <f>IF(AE9="","",AE9+1)</f>
        <v/>
      </c>
      <c r="AG9" s="20">
        <f>IF(AF9="","",AF9+1)</f>
        <v/>
      </c>
      <c r="AH9" s="20">
        <f>IF(AG9="","",AG9+1)</f>
        <v/>
      </c>
      <c r="AI9" s="20">
        <f>IF(AH9="","",AH9+1)</f>
        <v/>
      </c>
      <c r="AJ9" s="20">
        <f>IF(AI9="","",AI9+1)</f>
        <v/>
      </c>
      <c r="AK9" s="20">
        <f>IF(AJ9="","",AJ9+1)</f>
        <v/>
      </c>
      <c r="AL9" s="20">
        <f>IF(AK9="","",AK9+1)</f>
        <v/>
      </c>
      <c r="AM9" s="20">
        <f>IF(AL9="","",AL9+1)</f>
        <v/>
      </c>
      <c r="AN9" s="20">
        <f>IF(AM9="","",AM9+1)</f>
        <v/>
      </c>
      <c r="AO9" s="20">
        <f>IF(AN9="","",AN9+1)</f>
        <v/>
      </c>
      <c r="AP9" s="20">
        <f>IF(AO9="","",AO9+1)</f>
        <v/>
      </c>
      <c r="AQ9" s="20">
        <f>IF(AP9="","",AP9+1)</f>
        <v/>
      </c>
      <c r="AR9" s="20">
        <f>IF(AQ9="","",AQ9+1)</f>
        <v/>
      </c>
      <c r="AS9" s="20">
        <f>IF(AR9="","",AR9+1)</f>
        <v/>
      </c>
      <c r="AT9" s="20">
        <f>IF(AS9="","",AS9+1)</f>
        <v/>
      </c>
      <c r="AU9" s="20">
        <f>IF(AT9="","",AT9+1)</f>
        <v/>
      </c>
      <c r="AV9" s="20">
        <f>IF(AU9="","",AU9+1)</f>
        <v/>
      </c>
      <c r="AW9" s="20">
        <f>IF(AV9="","",AV9+1)</f>
        <v/>
      </c>
      <c r="AX9" s="20">
        <f>IF(AW9="","",AW9+1)</f>
        <v/>
      </c>
      <c r="AY9" s="20">
        <f>IF(AX9="","",AX9+1)</f>
        <v/>
      </c>
      <c r="AZ9" s="20">
        <f>IF(AY9="","",AY9+1)</f>
        <v/>
      </c>
      <c r="BA9" s="20">
        <f>IF(AZ9="","",AZ9+1)</f>
        <v/>
      </c>
      <c r="BB9" s="20">
        <f>IF(BA9="","",BA9+1)</f>
        <v/>
      </c>
    </row>
    <row r="10" ht="16" customHeight="1">
      <c r="A10" s="18" t="n"/>
      <c r="B10" s="18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8" t="n"/>
      <c r="R10" s="18" t="n"/>
      <c r="S10" s="18" t="n"/>
      <c r="T10" s="18" t="n"/>
      <c r="U10" s="18" t="n"/>
      <c r="V10" s="18" t="n"/>
      <c r="W10" s="18" t="n"/>
      <c r="X10" s="21">
        <f>IF(X9="","",IF(COUNTIF('休みの日'!$B$7:$B$56,X9)&gt;0,"休",MID("日月火水木金土",WEEKDAY(X9),1)))</f>
        <v/>
      </c>
      <c r="Y10" s="21">
        <f>IF(Y9="","",IF(COUNTIF('休みの日'!$B$7:$B$56,Y9)&gt;0,"休",MID("日月火水木金土",WEEKDAY(Y9),1)))</f>
        <v/>
      </c>
      <c r="Z10" s="21">
        <f>IF(Z9="","",IF(COUNTIF('休みの日'!$B$7:$B$56,Z9)&gt;0,"休",MID("日月火水木金土",WEEKDAY(Z9),1)))</f>
        <v/>
      </c>
      <c r="AA10" s="21">
        <f>IF(AA9="","",IF(COUNTIF('休みの日'!$B$7:$B$56,AA9)&gt;0,"休",MID("日月火水木金土",WEEKDAY(AA9),1)))</f>
        <v/>
      </c>
      <c r="AB10" s="21">
        <f>IF(AB9="","",IF(COUNTIF('休みの日'!$B$7:$B$56,AB9)&gt;0,"休",MID("日月火水木金土",WEEKDAY(AB9),1)))</f>
        <v/>
      </c>
      <c r="AC10" s="21">
        <f>IF(AC9="","",IF(COUNTIF('休みの日'!$B$7:$B$56,AC9)&gt;0,"休",MID("日月火水木金土",WEEKDAY(AC9),1)))</f>
        <v/>
      </c>
      <c r="AD10" s="21">
        <f>IF(AD9="","",IF(COUNTIF('休みの日'!$B$7:$B$56,AD9)&gt;0,"休",MID("日月火水木金土",WEEKDAY(AD9),1)))</f>
        <v/>
      </c>
      <c r="AE10" s="21">
        <f>IF(AE9="","",IF(COUNTIF('休みの日'!$B$7:$B$56,AE9)&gt;0,"休",MID("日月火水木金土",WEEKDAY(AE9),1)))</f>
        <v/>
      </c>
      <c r="AF10" s="21">
        <f>IF(AF9="","",IF(COUNTIF('休みの日'!$B$7:$B$56,AF9)&gt;0,"休",MID("日月火水木金土",WEEKDAY(AF9),1)))</f>
        <v/>
      </c>
      <c r="AG10" s="21">
        <f>IF(AG9="","",IF(COUNTIF('休みの日'!$B$7:$B$56,AG9)&gt;0,"休",MID("日月火水木金土",WEEKDAY(AG9),1)))</f>
        <v/>
      </c>
      <c r="AH10" s="21">
        <f>IF(AH9="","",IF(COUNTIF('休みの日'!$B$7:$B$56,AH9)&gt;0,"休",MID("日月火水木金土",WEEKDAY(AH9),1)))</f>
        <v/>
      </c>
      <c r="AI10" s="21">
        <f>IF(AI9="","",IF(COUNTIF('休みの日'!$B$7:$B$56,AI9)&gt;0,"休",MID("日月火水木金土",WEEKDAY(AI9),1)))</f>
        <v/>
      </c>
      <c r="AJ10" s="21">
        <f>IF(AJ9="","",IF(COUNTIF('休みの日'!$B$7:$B$56,AJ9)&gt;0,"休",MID("日月火水木金土",WEEKDAY(AJ9),1)))</f>
        <v/>
      </c>
      <c r="AK10" s="21">
        <f>IF(AK9="","",IF(COUNTIF('休みの日'!$B$7:$B$56,AK9)&gt;0,"休",MID("日月火水木金土",WEEKDAY(AK9),1)))</f>
        <v/>
      </c>
      <c r="AL10" s="21">
        <f>IF(AL9="","",IF(COUNTIF('休みの日'!$B$7:$B$56,AL9)&gt;0,"休",MID("日月火水木金土",WEEKDAY(AL9),1)))</f>
        <v/>
      </c>
      <c r="AM10" s="21">
        <f>IF(AM9="","",IF(COUNTIF('休みの日'!$B$7:$B$56,AM9)&gt;0,"休",MID("日月火水木金土",WEEKDAY(AM9),1)))</f>
        <v/>
      </c>
      <c r="AN10" s="21">
        <f>IF(AN9="","",IF(COUNTIF('休みの日'!$B$7:$B$56,AN9)&gt;0,"休",MID("日月火水木金土",WEEKDAY(AN9),1)))</f>
        <v/>
      </c>
      <c r="AO10" s="21">
        <f>IF(AO9="","",IF(COUNTIF('休みの日'!$B$7:$B$56,AO9)&gt;0,"休",MID("日月火水木金土",WEEKDAY(AO9),1)))</f>
        <v/>
      </c>
      <c r="AP10" s="21">
        <f>IF(AP9="","",IF(COUNTIF('休みの日'!$B$7:$B$56,AP9)&gt;0,"休",MID("日月火水木金土",WEEKDAY(AP9),1)))</f>
        <v/>
      </c>
      <c r="AQ10" s="21">
        <f>IF(AQ9="","",IF(COUNTIF('休みの日'!$B$7:$B$56,AQ9)&gt;0,"休",MID("日月火水木金土",WEEKDAY(AQ9),1)))</f>
        <v/>
      </c>
      <c r="AR10" s="21">
        <f>IF(AR9="","",IF(COUNTIF('休みの日'!$B$7:$B$56,AR9)&gt;0,"休",MID("日月火水木金土",WEEKDAY(AR9),1)))</f>
        <v/>
      </c>
      <c r="AS10" s="21">
        <f>IF(AS9="","",IF(COUNTIF('休みの日'!$B$7:$B$56,AS9)&gt;0,"休",MID("日月火水木金土",WEEKDAY(AS9),1)))</f>
        <v/>
      </c>
      <c r="AT10" s="21">
        <f>IF(AT9="","",IF(COUNTIF('休みの日'!$B$7:$B$56,AT9)&gt;0,"休",MID("日月火水木金土",WEEKDAY(AT9),1)))</f>
        <v/>
      </c>
      <c r="AU10" s="21">
        <f>IF(AU9="","",IF(COUNTIF('休みの日'!$B$7:$B$56,AU9)&gt;0,"休",MID("日月火水木金土",WEEKDAY(AU9),1)))</f>
        <v/>
      </c>
      <c r="AV10" s="21">
        <f>IF(AV9="","",IF(COUNTIF('休みの日'!$B$7:$B$56,AV9)&gt;0,"休",MID("日月火水木金土",WEEKDAY(AV9),1)))</f>
        <v/>
      </c>
      <c r="AW10" s="21">
        <f>IF(AW9="","",IF(COUNTIF('休みの日'!$B$7:$B$56,AW9)&gt;0,"休",MID("日月火水木金土",WEEKDAY(AW9),1)))</f>
        <v/>
      </c>
      <c r="AX10" s="21">
        <f>IF(AX9="","",IF(COUNTIF('休みの日'!$B$7:$B$56,AX9)&gt;0,"休",MID("日月火水木金土",WEEKDAY(AX9),1)))</f>
        <v/>
      </c>
      <c r="AY10" s="21">
        <f>IF(AY9="","",IF(COUNTIF('休みの日'!$B$7:$B$56,AY9)&gt;0,"休",MID("日月火水木金土",WEEKDAY(AY9),1)))</f>
        <v/>
      </c>
      <c r="AZ10" s="21">
        <f>IF(AZ9="","",IF(COUNTIF('休みの日'!$B$7:$B$56,AZ9)&gt;0,"休",MID("日月火水木金土",WEEKDAY(AZ9),1)))</f>
        <v/>
      </c>
      <c r="BA10" s="21">
        <f>IF(BA9="","",IF(COUNTIF('休みの日'!$B$7:$B$56,BA9)&gt;0,"休",MID("日月火水木金土",WEEKDAY(BA9),1)))</f>
        <v/>
      </c>
      <c r="BB10" s="21">
        <f>IF(BB9="","",IF(COUNTIF('休みの日'!$B$7:$B$56,BB9)&gt;0,"休",MID("日月火水木金土",WEEKDAY(BB9),1)))</f>
        <v/>
      </c>
    </row>
    <row r="11" ht="22" customHeight="1">
      <c r="A11" s="22" t="inlineStr">
        <is>
          <t>1</t>
        </is>
      </c>
      <c r="B11" s="23" t="inlineStr">
        <is>
          <t>展示する製品と説明の決定</t>
        </is>
      </c>
      <c r="C11" s="6" t="n"/>
      <c r="D11" s="6" t="n"/>
      <c r="E11" s="6" t="n"/>
      <c r="F11" s="6" t="n"/>
      <c r="G11" s="6" t="n"/>
      <c r="H11" s="6" t="n"/>
      <c r="I11" s="24" t="inlineStr">
        <is>
          <t>北川</t>
        </is>
      </c>
      <c r="J11" s="6" t="n"/>
      <c r="K11" s="25" t="n">
        <v>46314</v>
      </c>
      <c r="L11" s="6" t="n"/>
      <c r="M11" s="25" t="n">
        <v>46318</v>
      </c>
      <c r="N11" s="6" t="n"/>
      <c r="O11" s="26">
        <f>IF(OR($K11="",$M11=""),"",_xlfn.NETWORKDAYS.INTL($K11,$M11,'休みの日'!$D$4,'休みの日'!$B$7:$B$56))</f>
        <v/>
      </c>
      <c r="P11" s="9" t="n"/>
      <c r="Q11" s="27" t="n">
        <v>1</v>
      </c>
      <c r="R11" s="6" t="n"/>
      <c r="S11" s="28">
        <f>IF(OR($O11="",$AG$3=""),"",IF($O11&lt;=0,"",IF($AG$3&lt;$K11,0,IF($AG$3&gt;=$M11,1,_xlfn.NETWORKDAYS.INTL($K11,$AG$3,'休みの日'!$D$4,'休みの日'!$B$7:$B$56)/$O11))))</f>
        <v/>
      </c>
      <c r="T11" s="9" t="n"/>
      <c r="U11" s="29">
        <f>IF(OR($B11="",$K11="",$M11=""),"",IF(N($Q11)&gt;=1,"完了",IF($AG$3&gt;$M11,"遅れ",IF($AG$3&lt;$K11,IF(N($Q11)&gt;0,"予定どおり","着手前"),IF($S11="","",IF(ROUND(N($Q11)*100,1)-ROUND($S11*100,1)&lt;=-$AR$3,"遅れ",IF(N($Q11)&lt;$S11,"やや遅れ","予定どおり")))))))</f>
        <v/>
      </c>
      <c r="V11" s="9" t="n"/>
      <c r="W11" s="9" t="n"/>
      <c r="X11" s="30">
        <f>IF(OR($K11="",$M11="",X$9=""),"",IF(AND(X$9&gt;=$K11,X$9&lt;=$M11),IF(_xlfn.NETWORKDAYS.INTL(X$9,X$9,'休みの日'!$D$4,'休みの日'!$B$7:$B$56)=0,"・",IF(_xlfn.NETWORKDAYS.INTL($K11,X$9,'休みの日'!$D$4,'休みの日'!$B$7:$B$56)&lt;=ROUND(N($O11)*N($Q11),0),"■","□")),""))</f>
        <v/>
      </c>
      <c r="Y11" s="30">
        <f>IF(OR($K11="",$M11="",Y$9=""),"",IF(AND(Y$9&gt;=$K11,Y$9&lt;=$M11),IF(_xlfn.NETWORKDAYS.INTL(Y$9,Y$9,'休みの日'!$D$4,'休みの日'!$B$7:$B$56)=0,"・",IF(_xlfn.NETWORKDAYS.INTL($K11,Y$9,'休みの日'!$D$4,'休みの日'!$B$7:$B$56)&lt;=ROUND(N($O11)*N($Q11),0),"■","□")),""))</f>
        <v/>
      </c>
      <c r="Z11" s="30">
        <f>IF(OR($K11="",$M11="",Z$9=""),"",IF(AND(Z$9&gt;=$K11,Z$9&lt;=$M11),IF(_xlfn.NETWORKDAYS.INTL(Z$9,Z$9,'休みの日'!$D$4,'休みの日'!$B$7:$B$56)=0,"・",IF(_xlfn.NETWORKDAYS.INTL($K11,Z$9,'休みの日'!$D$4,'休みの日'!$B$7:$B$56)&lt;=ROUND(N($O11)*N($Q11),0),"■","□")),""))</f>
        <v/>
      </c>
      <c r="AA11" s="30">
        <f>IF(OR($K11="",$M11="",AA$9=""),"",IF(AND(AA$9&gt;=$K11,AA$9&lt;=$M11),IF(_xlfn.NETWORKDAYS.INTL(AA$9,AA$9,'休みの日'!$D$4,'休みの日'!$B$7:$B$56)=0,"・",IF(_xlfn.NETWORKDAYS.INTL($K11,AA$9,'休みの日'!$D$4,'休みの日'!$B$7:$B$56)&lt;=ROUND(N($O11)*N($Q11),0),"■","□")),""))</f>
        <v/>
      </c>
      <c r="AB11" s="30">
        <f>IF(OR($K11="",$M11="",AB$9=""),"",IF(AND(AB$9&gt;=$K11,AB$9&lt;=$M11),IF(_xlfn.NETWORKDAYS.INTL(AB$9,AB$9,'休みの日'!$D$4,'休みの日'!$B$7:$B$56)=0,"・",IF(_xlfn.NETWORKDAYS.INTL($K11,AB$9,'休みの日'!$D$4,'休みの日'!$B$7:$B$56)&lt;=ROUND(N($O11)*N($Q11),0),"■","□")),""))</f>
        <v/>
      </c>
      <c r="AC11" s="30">
        <f>IF(OR($K11="",$M11="",AC$9=""),"",IF(AND(AC$9&gt;=$K11,AC$9&lt;=$M11),IF(_xlfn.NETWORKDAYS.INTL(AC$9,AC$9,'休みの日'!$D$4,'休みの日'!$B$7:$B$56)=0,"・",IF(_xlfn.NETWORKDAYS.INTL($K11,AC$9,'休みの日'!$D$4,'休みの日'!$B$7:$B$56)&lt;=ROUND(N($O11)*N($Q11),0),"■","□")),""))</f>
        <v/>
      </c>
      <c r="AD11" s="30">
        <f>IF(OR($K11="",$M11="",AD$9=""),"",IF(AND(AD$9&gt;=$K11,AD$9&lt;=$M11),IF(_xlfn.NETWORKDAYS.INTL(AD$9,AD$9,'休みの日'!$D$4,'休みの日'!$B$7:$B$56)=0,"・",IF(_xlfn.NETWORKDAYS.INTL($K11,AD$9,'休みの日'!$D$4,'休みの日'!$B$7:$B$56)&lt;=ROUND(N($O11)*N($Q11),0),"■","□")),""))</f>
        <v/>
      </c>
      <c r="AE11" s="30">
        <f>IF(OR($K11="",$M11="",AE$9=""),"",IF(AND(AE$9&gt;=$K11,AE$9&lt;=$M11),IF(_xlfn.NETWORKDAYS.INTL(AE$9,AE$9,'休みの日'!$D$4,'休みの日'!$B$7:$B$56)=0,"・",IF(_xlfn.NETWORKDAYS.INTL($K11,AE$9,'休みの日'!$D$4,'休みの日'!$B$7:$B$56)&lt;=ROUND(N($O11)*N($Q11),0),"■","□")),""))</f>
        <v/>
      </c>
      <c r="AF11" s="30">
        <f>IF(OR($K11="",$M11="",AF$9=""),"",IF(AND(AF$9&gt;=$K11,AF$9&lt;=$M11),IF(_xlfn.NETWORKDAYS.INTL(AF$9,AF$9,'休みの日'!$D$4,'休みの日'!$B$7:$B$56)=0,"・",IF(_xlfn.NETWORKDAYS.INTL($K11,AF$9,'休みの日'!$D$4,'休みの日'!$B$7:$B$56)&lt;=ROUND(N($O11)*N($Q11),0),"■","□")),""))</f>
        <v/>
      </c>
      <c r="AG11" s="30">
        <f>IF(OR($K11="",$M11="",AG$9=""),"",IF(AND(AG$9&gt;=$K11,AG$9&lt;=$M11),IF(_xlfn.NETWORKDAYS.INTL(AG$9,AG$9,'休みの日'!$D$4,'休みの日'!$B$7:$B$56)=0,"・",IF(_xlfn.NETWORKDAYS.INTL($K11,AG$9,'休みの日'!$D$4,'休みの日'!$B$7:$B$56)&lt;=ROUND(N($O11)*N($Q11),0),"■","□")),""))</f>
        <v/>
      </c>
      <c r="AH11" s="30">
        <f>IF(OR($K11="",$M11="",AH$9=""),"",IF(AND(AH$9&gt;=$K11,AH$9&lt;=$M11),IF(_xlfn.NETWORKDAYS.INTL(AH$9,AH$9,'休みの日'!$D$4,'休みの日'!$B$7:$B$56)=0,"・",IF(_xlfn.NETWORKDAYS.INTL($K11,AH$9,'休みの日'!$D$4,'休みの日'!$B$7:$B$56)&lt;=ROUND(N($O11)*N($Q11),0),"■","□")),""))</f>
        <v/>
      </c>
      <c r="AI11" s="30">
        <f>IF(OR($K11="",$M11="",AI$9=""),"",IF(AND(AI$9&gt;=$K11,AI$9&lt;=$M11),IF(_xlfn.NETWORKDAYS.INTL(AI$9,AI$9,'休みの日'!$D$4,'休みの日'!$B$7:$B$56)=0,"・",IF(_xlfn.NETWORKDAYS.INTL($K11,AI$9,'休みの日'!$D$4,'休みの日'!$B$7:$B$56)&lt;=ROUND(N($O11)*N($Q11),0),"■","□")),""))</f>
        <v/>
      </c>
      <c r="AJ11" s="30">
        <f>IF(OR($K11="",$M11="",AJ$9=""),"",IF(AND(AJ$9&gt;=$K11,AJ$9&lt;=$M11),IF(_xlfn.NETWORKDAYS.INTL(AJ$9,AJ$9,'休みの日'!$D$4,'休みの日'!$B$7:$B$56)=0,"・",IF(_xlfn.NETWORKDAYS.INTL($K11,AJ$9,'休みの日'!$D$4,'休みの日'!$B$7:$B$56)&lt;=ROUND(N($O11)*N($Q11),0),"■","□")),""))</f>
        <v/>
      </c>
      <c r="AK11" s="30">
        <f>IF(OR($K11="",$M11="",AK$9=""),"",IF(AND(AK$9&gt;=$K11,AK$9&lt;=$M11),IF(_xlfn.NETWORKDAYS.INTL(AK$9,AK$9,'休みの日'!$D$4,'休みの日'!$B$7:$B$56)=0,"・",IF(_xlfn.NETWORKDAYS.INTL($K11,AK$9,'休みの日'!$D$4,'休みの日'!$B$7:$B$56)&lt;=ROUND(N($O11)*N($Q11),0),"■","□")),""))</f>
        <v/>
      </c>
      <c r="AL11" s="30">
        <f>IF(OR($K11="",$M11="",AL$9=""),"",IF(AND(AL$9&gt;=$K11,AL$9&lt;=$M11),IF(_xlfn.NETWORKDAYS.INTL(AL$9,AL$9,'休みの日'!$D$4,'休みの日'!$B$7:$B$56)=0,"・",IF(_xlfn.NETWORKDAYS.INTL($K11,AL$9,'休みの日'!$D$4,'休みの日'!$B$7:$B$56)&lt;=ROUND(N($O11)*N($Q11),0),"■","□")),""))</f>
        <v/>
      </c>
      <c r="AM11" s="30">
        <f>IF(OR($K11="",$M11="",AM$9=""),"",IF(AND(AM$9&gt;=$K11,AM$9&lt;=$M11),IF(_xlfn.NETWORKDAYS.INTL(AM$9,AM$9,'休みの日'!$D$4,'休みの日'!$B$7:$B$56)=0,"・",IF(_xlfn.NETWORKDAYS.INTL($K11,AM$9,'休みの日'!$D$4,'休みの日'!$B$7:$B$56)&lt;=ROUND(N($O11)*N($Q11),0),"■","□")),""))</f>
        <v/>
      </c>
      <c r="AN11" s="30">
        <f>IF(OR($K11="",$M11="",AN$9=""),"",IF(AND(AN$9&gt;=$K11,AN$9&lt;=$M11),IF(_xlfn.NETWORKDAYS.INTL(AN$9,AN$9,'休みの日'!$D$4,'休みの日'!$B$7:$B$56)=0,"・",IF(_xlfn.NETWORKDAYS.INTL($K11,AN$9,'休みの日'!$D$4,'休みの日'!$B$7:$B$56)&lt;=ROUND(N($O11)*N($Q11),0),"■","□")),""))</f>
        <v/>
      </c>
      <c r="AO11" s="30">
        <f>IF(OR($K11="",$M11="",AO$9=""),"",IF(AND(AO$9&gt;=$K11,AO$9&lt;=$M11),IF(_xlfn.NETWORKDAYS.INTL(AO$9,AO$9,'休みの日'!$D$4,'休みの日'!$B$7:$B$56)=0,"・",IF(_xlfn.NETWORKDAYS.INTL($K11,AO$9,'休みの日'!$D$4,'休みの日'!$B$7:$B$56)&lt;=ROUND(N($O11)*N($Q11),0),"■","□")),""))</f>
        <v/>
      </c>
      <c r="AP11" s="30">
        <f>IF(OR($K11="",$M11="",AP$9=""),"",IF(AND(AP$9&gt;=$K11,AP$9&lt;=$M11),IF(_xlfn.NETWORKDAYS.INTL(AP$9,AP$9,'休みの日'!$D$4,'休みの日'!$B$7:$B$56)=0,"・",IF(_xlfn.NETWORKDAYS.INTL($K11,AP$9,'休みの日'!$D$4,'休みの日'!$B$7:$B$56)&lt;=ROUND(N($O11)*N($Q11),0),"■","□")),""))</f>
        <v/>
      </c>
      <c r="AQ11" s="30">
        <f>IF(OR($K11="",$M11="",AQ$9=""),"",IF(AND(AQ$9&gt;=$K11,AQ$9&lt;=$M11),IF(_xlfn.NETWORKDAYS.INTL(AQ$9,AQ$9,'休みの日'!$D$4,'休みの日'!$B$7:$B$56)=0,"・",IF(_xlfn.NETWORKDAYS.INTL($K11,AQ$9,'休みの日'!$D$4,'休みの日'!$B$7:$B$56)&lt;=ROUND(N($O11)*N($Q11),0),"■","□")),""))</f>
        <v/>
      </c>
      <c r="AR11" s="30">
        <f>IF(OR($K11="",$M11="",AR$9=""),"",IF(AND(AR$9&gt;=$K11,AR$9&lt;=$M11),IF(_xlfn.NETWORKDAYS.INTL(AR$9,AR$9,'休みの日'!$D$4,'休みの日'!$B$7:$B$56)=0,"・",IF(_xlfn.NETWORKDAYS.INTL($K11,AR$9,'休みの日'!$D$4,'休みの日'!$B$7:$B$56)&lt;=ROUND(N($O11)*N($Q11),0),"■","□")),""))</f>
        <v/>
      </c>
      <c r="AS11" s="30">
        <f>IF(OR($K11="",$M11="",AS$9=""),"",IF(AND(AS$9&gt;=$K11,AS$9&lt;=$M11),IF(_xlfn.NETWORKDAYS.INTL(AS$9,AS$9,'休みの日'!$D$4,'休みの日'!$B$7:$B$56)=0,"・",IF(_xlfn.NETWORKDAYS.INTL($K11,AS$9,'休みの日'!$D$4,'休みの日'!$B$7:$B$56)&lt;=ROUND(N($O11)*N($Q11),0),"■","□")),""))</f>
        <v/>
      </c>
      <c r="AT11" s="30">
        <f>IF(OR($K11="",$M11="",AT$9=""),"",IF(AND(AT$9&gt;=$K11,AT$9&lt;=$M11),IF(_xlfn.NETWORKDAYS.INTL(AT$9,AT$9,'休みの日'!$D$4,'休みの日'!$B$7:$B$56)=0,"・",IF(_xlfn.NETWORKDAYS.INTL($K11,AT$9,'休みの日'!$D$4,'休みの日'!$B$7:$B$56)&lt;=ROUND(N($O11)*N($Q11),0),"■","□")),""))</f>
        <v/>
      </c>
      <c r="AU11" s="30">
        <f>IF(OR($K11="",$M11="",AU$9=""),"",IF(AND(AU$9&gt;=$K11,AU$9&lt;=$M11),IF(_xlfn.NETWORKDAYS.INTL(AU$9,AU$9,'休みの日'!$D$4,'休みの日'!$B$7:$B$56)=0,"・",IF(_xlfn.NETWORKDAYS.INTL($K11,AU$9,'休みの日'!$D$4,'休みの日'!$B$7:$B$56)&lt;=ROUND(N($O11)*N($Q11),0),"■","□")),""))</f>
        <v/>
      </c>
      <c r="AV11" s="30">
        <f>IF(OR($K11="",$M11="",AV$9=""),"",IF(AND(AV$9&gt;=$K11,AV$9&lt;=$M11),IF(_xlfn.NETWORKDAYS.INTL(AV$9,AV$9,'休みの日'!$D$4,'休みの日'!$B$7:$B$56)=0,"・",IF(_xlfn.NETWORKDAYS.INTL($K11,AV$9,'休みの日'!$D$4,'休みの日'!$B$7:$B$56)&lt;=ROUND(N($O11)*N($Q11),0),"■","□")),""))</f>
        <v/>
      </c>
      <c r="AW11" s="30">
        <f>IF(OR($K11="",$M11="",AW$9=""),"",IF(AND(AW$9&gt;=$K11,AW$9&lt;=$M11),IF(_xlfn.NETWORKDAYS.INTL(AW$9,AW$9,'休みの日'!$D$4,'休みの日'!$B$7:$B$56)=0,"・",IF(_xlfn.NETWORKDAYS.INTL($K11,AW$9,'休みの日'!$D$4,'休みの日'!$B$7:$B$56)&lt;=ROUND(N($O11)*N($Q11),0),"■","□")),""))</f>
        <v/>
      </c>
      <c r="AX11" s="30">
        <f>IF(OR($K11="",$M11="",AX$9=""),"",IF(AND(AX$9&gt;=$K11,AX$9&lt;=$M11),IF(_xlfn.NETWORKDAYS.INTL(AX$9,AX$9,'休みの日'!$D$4,'休みの日'!$B$7:$B$56)=0,"・",IF(_xlfn.NETWORKDAYS.INTL($K11,AX$9,'休みの日'!$D$4,'休みの日'!$B$7:$B$56)&lt;=ROUND(N($O11)*N($Q11),0),"■","□")),""))</f>
        <v/>
      </c>
      <c r="AY11" s="30">
        <f>IF(OR($K11="",$M11="",AY$9=""),"",IF(AND(AY$9&gt;=$K11,AY$9&lt;=$M11),IF(_xlfn.NETWORKDAYS.INTL(AY$9,AY$9,'休みの日'!$D$4,'休みの日'!$B$7:$B$56)=0,"・",IF(_xlfn.NETWORKDAYS.INTL($K11,AY$9,'休みの日'!$D$4,'休みの日'!$B$7:$B$56)&lt;=ROUND(N($O11)*N($Q11),0),"■","□")),""))</f>
        <v/>
      </c>
      <c r="AZ11" s="30">
        <f>IF(OR($K11="",$M11="",AZ$9=""),"",IF(AND(AZ$9&gt;=$K11,AZ$9&lt;=$M11),IF(_xlfn.NETWORKDAYS.INTL(AZ$9,AZ$9,'休みの日'!$D$4,'休みの日'!$B$7:$B$56)=0,"・",IF(_xlfn.NETWORKDAYS.INTL($K11,AZ$9,'休みの日'!$D$4,'休みの日'!$B$7:$B$56)&lt;=ROUND(N($O11)*N($Q11),0),"■","□")),""))</f>
        <v/>
      </c>
      <c r="BA11" s="30">
        <f>IF(OR($K11="",$M11="",BA$9=""),"",IF(AND(BA$9&gt;=$K11,BA$9&lt;=$M11),IF(_xlfn.NETWORKDAYS.INTL(BA$9,BA$9,'休みの日'!$D$4,'休みの日'!$B$7:$B$56)=0,"・",IF(_xlfn.NETWORKDAYS.INTL($K11,BA$9,'休みの日'!$D$4,'休みの日'!$B$7:$B$56)&lt;=ROUND(N($O11)*N($Q11),0),"■","□")),""))</f>
        <v/>
      </c>
      <c r="BB11" s="30">
        <f>IF(OR($K11="",$M11="",BB$9=""),"",IF(AND(BB$9&gt;=$K11,BB$9&lt;=$M11),IF(_xlfn.NETWORKDAYS.INTL(BB$9,BB$9,'休みの日'!$D$4,'休みの日'!$B$7:$B$56)=0,"・",IF(_xlfn.NETWORKDAYS.INTL($K11,BB$9,'休みの日'!$D$4,'休みの日'!$B$7:$B$56)&lt;=ROUND(N($O11)*N($Q11),0),"■","□")),""))</f>
        <v/>
      </c>
    </row>
    <row r="12" ht="35" customHeight="1">
      <c r="A12" s="22" t="inlineStr">
        <is>
          <t>2</t>
        </is>
      </c>
      <c r="B12" s="23" t="inlineStr">
        <is>
          <t>パネル・チラシの原稿づくり</t>
        </is>
      </c>
      <c r="C12" s="6" t="n"/>
      <c r="D12" s="6" t="n"/>
      <c r="E12" s="6" t="n"/>
      <c r="F12" s="6" t="n"/>
      <c r="G12" s="6" t="n"/>
      <c r="H12" s="6" t="n"/>
      <c r="I12" s="24" t="inlineStr">
        <is>
          <t>小林</t>
        </is>
      </c>
      <c r="J12" s="6" t="n"/>
      <c r="K12" s="25" t="n">
        <v>46317</v>
      </c>
      <c r="L12" s="6" t="n"/>
      <c r="M12" s="25" t="n">
        <v>46325</v>
      </c>
      <c r="N12" s="6" t="n"/>
      <c r="O12" s="26">
        <f>IF(OR($K12="",$M12=""),"",_xlfn.NETWORKDAYS.INTL($K12,$M12,'休みの日'!$D$4,'休みの日'!$B$7:$B$56))</f>
        <v/>
      </c>
      <c r="P12" s="9" t="n"/>
      <c r="Q12" s="27" t="n">
        <v>1</v>
      </c>
      <c r="R12" s="6" t="n"/>
      <c r="S12" s="28">
        <f>IF(OR($O12="",$AG$3=""),"",IF($O12&lt;=0,"",IF($AG$3&lt;$K12,0,IF($AG$3&gt;=$M12,1,_xlfn.NETWORKDAYS.INTL($K12,$AG$3,'休みの日'!$D$4,'休みの日'!$B$7:$B$56)/$O12))))</f>
        <v/>
      </c>
      <c r="T12" s="9" t="n"/>
      <c r="U12" s="29">
        <f>IF(OR($B12="",$K12="",$M12=""),"",IF(N($Q12)&gt;=1,"完了",IF($AG$3&gt;$M12,"遅れ",IF($AG$3&lt;$K12,IF(N($Q12)&gt;0,"予定どおり","着手前"),IF($S12="","",IF(ROUND(N($Q12)*100,1)-ROUND($S12*100,1)&lt;=-$AR$3,"遅れ",IF(N($Q12)&lt;$S12,"やや遅れ","予定どおり")))))))</f>
        <v/>
      </c>
      <c r="V12" s="9" t="n"/>
      <c r="W12" s="9" t="n"/>
      <c r="X12" s="30">
        <f>IF(OR($K12="",$M12="",X$9=""),"",IF(AND(X$9&gt;=$K12,X$9&lt;=$M12),IF(_xlfn.NETWORKDAYS.INTL(X$9,X$9,'休みの日'!$D$4,'休みの日'!$B$7:$B$56)=0,"・",IF(_xlfn.NETWORKDAYS.INTL($K12,X$9,'休みの日'!$D$4,'休みの日'!$B$7:$B$56)&lt;=ROUND(N($O12)*N($Q12),0),"■","□")),""))</f>
        <v/>
      </c>
      <c r="Y12" s="30">
        <f>IF(OR($K12="",$M12="",Y$9=""),"",IF(AND(Y$9&gt;=$K12,Y$9&lt;=$M12),IF(_xlfn.NETWORKDAYS.INTL(Y$9,Y$9,'休みの日'!$D$4,'休みの日'!$B$7:$B$56)=0,"・",IF(_xlfn.NETWORKDAYS.INTL($K12,Y$9,'休みの日'!$D$4,'休みの日'!$B$7:$B$56)&lt;=ROUND(N($O12)*N($Q12),0),"■","□")),""))</f>
        <v/>
      </c>
      <c r="Z12" s="30">
        <f>IF(OR($K12="",$M12="",Z$9=""),"",IF(AND(Z$9&gt;=$K12,Z$9&lt;=$M12),IF(_xlfn.NETWORKDAYS.INTL(Z$9,Z$9,'休みの日'!$D$4,'休みの日'!$B$7:$B$56)=0,"・",IF(_xlfn.NETWORKDAYS.INTL($K12,Z$9,'休みの日'!$D$4,'休みの日'!$B$7:$B$56)&lt;=ROUND(N($O12)*N($Q12),0),"■","□")),""))</f>
        <v/>
      </c>
      <c r="AA12" s="30">
        <f>IF(OR($K12="",$M12="",AA$9=""),"",IF(AND(AA$9&gt;=$K12,AA$9&lt;=$M12),IF(_xlfn.NETWORKDAYS.INTL(AA$9,AA$9,'休みの日'!$D$4,'休みの日'!$B$7:$B$56)=0,"・",IF(_xlfn.NETWORKDAYS.INTL($K12,AA$9,'休みの日'!$D$4,'休みの日'!$B$7:$B$56)&lt;=ROUND(N($O12)*N($Q12),0),"■","□")),""))</f>
        <v/>
      </c>
      <c r="AB12" s="30">
        <f>IF(OR($K12="",$M12="",AB$9=""),"",IF(AND(AB$9&gt;=$K12,AB$9&lt;=$M12),IF(_xlfn.NETWORKDAYS.INTL(AB$9,AB$9,'休みの日'!$D$4,'休みの日'!$B$7:$B$56)=0,"・",IF(_xlfn.NETWORKDAYS.INTL($K12,AB$9,'休みの日'!$D$4,'休みの日'!$B$7:$B$56)&lt;=ROUND(N($O12)*N($Q12),0),"■","□")),""))</f>
        <v/>
      </c>
      <c r="AC12" s="30">
        <f>IF(OR($K12="",$M12="",AC$9=""),"",IF(AND(AC$9&gt;=$K12,AC$9&lt;=$M12),IF(_xlfn.NETWORKDAYS.INTL(AC$9,AC$9,'休みの日'!$D$4,'休みの日'!$B$7:$B$56)=0,"・",IF(_xlfn.NETWORKDAYS.INTL($K12,AC$9,'休みの日'!$D$4,'休みの日'!$B$7:$B$56)&lt;=ROUND(N($O12)*N($Q12),0),"■","□")),""))</f>
        <v/>
      </c>
      <c r="AD12" s="30">
        <f>IF(OR($K12="",$M12="",AD$9=""),"",IF(AND(AD$9&gt;=$K12,AD$9&lt;=$M12),IF(_xlfn.NETWORKDAYS.INTL(AD$9,AD$9,'休みの日'!$D$4,'休みの日'!$B$7:$B$56)=0,"・",IF(_xlfn.NETWORKDAYS.INTL($K12,AD$9,'休みの日'!$D$4,'休みの日'!$B$7:$B$56)&lt;=ROUND(N($O12)*N($Q12),0),"■","□")),""))</f>
        <v/>
      </c>
      <c r="AE12" s="30">
        <f>IF(OR($K12="",$M12="",AE$9=""),"",IF(AND(AE$9&gt;=$K12,AE$9&lt;=$M12),IF(_xlfn.NETWORKDAYS.INTL(AE$9,AE$9,'休みの日'!$D$4,'休みの日'!$B$7:$B$56)=0,"・",IF(_xlfn.NETWORKDAYS.INTL($K12,AE$9,'休みの日'!$D$4,'休みの日'!$B$7:$B$56)&lt;=ROUND(N($O12)*N($Q12),0),"■","□")),""))</f>
        <v/>
      </c>
      <c r="AF12" s="30">
        <f>IF(OR($K12="",$M12="",AF$9=""),"",IF(AND(AF$9&gt;=$K12,AF$9&lt;=$M12),IF(_xlfn.NETWORKDAYS.INTL(AF$9,AF$9,'休みの日'!$D$4,'休みの日'!$B$7:$B$56)=0,"・",IF(_xlfn.NETWORKDAYS.INTL($K12,AF$9,'休みの日'!$D$4,'休みの日'!$B$7:$B$56)&lt;=ROUND(N($O12)*N($Q12),0),"■","□")),""))</f>
        <v/>
      </c>
      <c r="AG12" s="30">
        <f>IF(OR($K12="",$M12="",AG$9=""),"",IF(AND(AG$9&gt;=$K12,AG$9&lt;=$M12),IF(_xlfn.NETWORKDAYS.INTL(AG$9,AG$9,'休みの日'!$D$4,'休みの日'!$B$7:$B$56)=0,"・",IF(_xlfn.NETWORKDAYS.INTL($K12,AG$9,'休みの日'!$D$4,'休みの日'!$B$7:$B$56)&lt;=ROUND(N($O12)*N($Q12),0),"■","□")),""))</f>
        <v/>
      </c>
      <c r="AH12" s="30">
        <f>IF(OR($K12="",$M12="",AH$9=""),"",IF(AND(AH$9&gt;=$K12,AH$9&lt;=$M12),IF(_xlfn.NETWORKDAYS.INTL(AH$9,AH$9,'休みの日'!$D$4,'休みの日'!$B$7:$B$56)=0,"・",IF(_xlfn.NETWORKDAYS.INTL($K12,AH$9,'休みの日'!$D$4,'休みの日'!$B$7:$B$56)&lt;=ROUND(N($O12)*N($Q12),0),"■","□")),""))</f>
        <v/>
      </c>
      <c r="AI12" s="30">
        <f>IF(OR($K12="",$M12="",AI$9=""),"",IF(AND(AI$9&gt;=$K12,AI$9&lt;=$M12),IF(_xlfn.NETWORKDAYS.INTL(AI$9,AI$9,'休みの日'!$D$4,'休みの日'!$B$7:$B$56)=0,"・",IF(_xlfn.NETWORKDAYS.INTL($K12,AI$9,'休みの日'!$D$4,'休みの日'!$B$7:$B$56)&lt;=ROUND(N($O12)*N($Q12),0),"■","□")),""))</f>
        <v/>
      </c>
      <c r="AJ12" s="30">
        <f>IF(OR($K12="",$M12="",AJ$9=""),"",IF(AND(AJ$9&gt;=$K12,AJ$9&lt;=$M12),IF(_xlfn.NETWORKDAYS.INTL(AJ$9,AJ$9,'休みの日'!$D$4,'休みの日'!$B$7:$B$56)=0,"・",IF(_xlfn.NETWORKDAYS.INTL($K12,AJ$9,'休みの日'!$D$4,'休みの日'!$B$7:$B$56)&lt;=ROUND(N($O12)*N($Q12),0),"■","□")),""))</f>
        <v/>
      </c>
      <c r="AK12" s="30">
        <f>IF(OR($K12="",$M12="",AK$9=""),"",IF(AND(AK$9&gt;=$K12,AK$9&lt;=$M12),IF(_xlfn.NETWORKDAYS.INTL(AK$9,AK$9,'休みの日'!$D$4,'休みの日'!$B$7:$B$56)=0,"・",IF(_xlfn.NETWORKDAYS.INTL($K12,AK$9,'休みの日'!$D$4,'休みの日'!$B$7:$B$56)&lt;=ROUND(N($O12)*N($Q12),0),"■","□")),""))</f>
        <v/>
      </c>
      <c r="AL12" s="30">
        <f>IF(OR($K12="",$M12="",AL$9=""),"",IF(AND(AL$9&gt;=$K12,AL$9&lt;=$M12),IF(_xlfn.NETWORKDAYS.INTL(AL$9,AL$9,'休みの日'!$D$4,'休みの日'!$B$7:$B$56)=0,"・",IF(_xlfn.NETWORKDAYS.INTL($K12,AL$9,'休みの日'!$D$4,'休みの日'!$B$7:$B$56)&lt;=ROUND(N($O12)*N($Q12),0),"■","□")),""))</f>
        <v/>
      </c>
      <c r="AM12" s="30">
        <f>IF(OR($K12="",$M12="",AM$9=""),"",IF(AND(AM$9&gt;=$K12,AM$9&lt;=$M12),IF(_xlfn.NETWORKDAYS.INTL(AM$9,AM$9,'休みの日'!$D$4,'休みの日'!$B$7:$B$56)=0,"・",IF(_xlfn.NETWORKDAYS.INTL($K12,AM$9,'休みの日'!$D$4,'休みの日'!$B$7:$B$56)&lt;=ROUND(N($O12)*N($Q12),0),"■","□")),""))</f>
        <v/>
      </c>
      <c r="AN12" s="30">
        <f>IF(OR($K12="",$M12="",AN$9=""),"",IF(AND(AN$9&gt;=$K12,AN$9&lt;=$M12),IF(_xlfn.NETWORKDAYS.INTL(AN$9,AN$9,'休みの日'!$D$4,'休みの日'!$B$7:$B$56)=0,"・",IF(_xlfn.NETWORKDAYS.INTL($K12,AN$9,'休みの日'!$D$4,'休みの日'!$B$7:$B$56)&lt;=ROUND(N($O12)*N($Q12),0),"■","□")),""))</f>
        <v/>
      </c>
      <c r="AO12" s="30">
        <f>IF(OR($K12="",$M12="",AO$9=""),"",IF(AND(AO$9&gt;=$K12,AO$9&lt;=$M12),IF(_xlfn.NETWORKDAYS.INTL(AO$9,AO$9,'休みの日'!$D$4,'休みの日'!$B$7:$B$56)=0,"・",IF(_xlfn.NETWORKDAYS.INTL($K12,AO$9,'休みの日'!$D$4,'休みの日'!$B$7:$B$56)&lt;=ROUND(N($O12)*N($Q12),0),"■","□")),""))</f>
        <v/>
      </c>
      <c r="AP12" s="30">
        <f>IF(OR($K12="",$M12="",AP$9=""),"",IF(AND(AP$9&gt;=$K12,AP$9&lt;=$M12),IF(_xlfn.NETWORKDAYS.INTL(AP$9,AP$9,'休みの日'!$D$4,'休みの日'!$B$7:$B$56)=0,"・",IF(_xlfn.NETWORKDAYS.INTL($K12,AP$9,'休みの日'!$D$4,'休みの日'!$B$7:$B$56)&lt;=ROUND(N($O12)*N($Q12),0),"■","□")),""))</f>
        <v/>
      </c>
      <c r="AQ12" s="30">
        <f>IF(OR($K12="",$M12="",AQ$9=""),"",IF(AND(AQ$9&gt;=$K12,AQ$9&lt;=$M12),IF(_xlfn.NETWORKDAYS.INTL(AQ$9,AQ$9,'休みの日'!$D$4,'休みの日'!$B$7:$B$56)=0,"・",IF(_xlfn.NETWORKDAYS.INTL($K12,AQ$9,'休みの日'!$D$4,'休みの日'!$B$7:$B$56)&lt;=ROUND(N($O12)*N($Q12),0),"■","□")),""))</f>
        <v/>
      </c>
      <c r="AR12" s="30">
        <f>IF(OR($K12="",$M12="",AR$9=""),"",IF(AND(AR$9&gt;=$K12,AR$9&lt;=$M12),IF(_xlfn.NETWORKDAYS.INTL(AR$9,AR$9,'休みの日'!$D$4,'休みの日'!$B$7:$B$56)=0,"・",IF(_xlfn.NETWORKDAYS.INTL($K12,AR$9,'休みの日'!$D$4,'休みの日'!$B$7:$B$56)&lt;=ROUND(N($O12)*N($Q12),0),"■","□")),""))</f>
        <v/>
      </c>
      <c r="AS12" s="30">
        <f>IF(OR($K12="",$M12="",AS$9=""),"",IF(AND(AS$9&gt;=$K12,AS$9&lt;=$M12),IF(_xlfn.NETWORKDAYS.INTL(AS$9,AS$9,'休みの日'!$D$4,'休みの日'!$B$7:$B$56)=0,"・",IF(_xlfn.NETWORKDAYS.INTL($K12,AS$9,'休みの日'!$D$4,'休みの日'!$B$7:$B$56)&lt;=ROUND(N($O12)*N($Q12),0),"■","□")),""))</f>
        <v/>
      </c>
      <c r="AT12" s="30">
        <f>IF(OR($K12="",$M12="",AT$9=""),"",IF(AND(AT$9&gt;=$K12,AT$9&lt;=$M12),IF(_xlfn.NETWORKDAYS.INTL(AT$9,AT$9,'休みの日'!$D$4,'休みの日'!$B$7:$B$56)=0,"・",IF(_xlfn.NETWORKDAYS.INTL($K12,AT$9,'休みの日'!$D$4,'休みの日'!$B$7:$B$56)&lt;=ROUND(N($O12)*N($Q12),0),"■","□")),""))</f>
        <v/>
      </c>
      <c r="AU12" s="30">
        <f>IF(OR($K12="",$M12="",AU$9=""),"",IF(AND(AU$9&gt;=$K12,AU$9&lt;=$M12),IF(_xlfn.NETWORKDAYS.INTL(AU$9,AU$9,'休みの日'!$D$4,'休みの日'!$B$7:$B$56)=0,"・",IF(_xlfn.NETWORKDAYS.INTL($K12,AU$9,'休みの日'!$D$4,'休みの日'!$B$7:$B$56)&lt;=ROUND(N($O12)*N($Q12),0),"■","□")),""))</f>
        <v/>
      </c>
      <c r="AV12" s="30">
        <f>IF(OR($K12="",$M12="",AV$9=""),"",IF(AND(AV$9&gt;=$K12,AV$9&lt;=$M12),IF(_xlfn.NETWORKDAYS.INTL(AV$9,AV$9,'休みの日'!$D$4,'休みの日'!$B$7:$B$56)=0,"・",IF(_xlfn.NETWORKDAYS.INTL($K12,AV$9,'休みの日'!$D$4,'休みの日'!$B$7:$B$56)&lt;=ROUND(N($O12)*N($Q12),0),"■","□")),""))</f>
        <v/>
      </c>
      <c r="AW12" s="30">
        <f>IF(OR($K12="",$M12="",AW$9=""),"",IF(AND(AW$9&gt;=$K12,AW$9&lt;=$M12),IF(_xlfn.NETWORKDAYS.INTL(AW$9,AW$9,'休みの日'!$D$4,'休みの日'!$B$7:$B$56)=0,"・",IF(_xlfn.NETWORKDAYS.INTL($K12,AW$9,'休みの日'!$D$4,'休みの日'!$B$7:$B$56)&lt;=ROUND(N($O12)*N($Q12),0),"■","□")),""))</f>
        <v/>
      </c>
      <c r="AX12" s="30">
        <f>IF(OR($K12="",$M12="",AX$9=""),"",IF(AND(AX$9&gt;=$K12,AX$9&lt;=$M12),IF(_xlfn.NETWORKDAYS.INTL(AX$9,AX$9,'休みの日'!$D$4,'休みの日'!$B$7:$B$56)=0,"・",IF(_xlfn.NETWORKDAYS.INTL($K12,AX$9,'休みの日'!$D$4,'休みの日'!$B$7:$B$56)&lt;=ROUND(N($O12)*N($Q12),0),"■","□")),""))</f>
        <v/>
      </c>
      <c r="AY12" s="30">
        <f>IF(OR($K12="",$M12="",AY$9=""),"",IF(AND(AY$9&gt;=$K12,AY$9&lt;=$M12),IF(_xlfn.NETWORKDAYS.INTL(AY$9,AY$9,'休みの日'!$D$4,'休みの日'!$B$7:$B$56)=0,"・",IF(_xlfn.NETWORKDAYS.INTL($K12,AY$9,'休みの日'!$D$4,'休みの日'!$B$7:$B$56)&lt;=ROUND(N($O12)*N($Q12),0),"■","□")),""))</f>
        <v/>
      </c>
      <c r="AZ12" s="30">
        <f>IF(OR($K12="",$M12="",AZ$9=""),"",IF(AND(AZ$9&gt;=$K12,AZ$9&lt;=$M12),IF(_xlfn.NETWORKDAYS.INTL(AZ$9,AZ$9,'休みの日'!$D$4,'休みの日'!$B$7:$B$56)=0,"・",IF(_xlfn.NETWORKDAYS.INTL($K12,AZ$9,'休みの日'!$D$4,'休みの日'!$B$7:$B$56)&lt;=ROUND(N($O12)*N($Q12),0),"■","□")),""))</f>
        <v/>
      </c>
      <c r="BA12" s="30">
        <f>IF(OR($K12="",$M12="",BA$9=""),"",IF(AND(BA$9&gt;=$K12,BA$9&lt;=$M12),IF(_xlfn.NETWORKDAYS.INTL(BA$9,BA$9,'休みの日'!$D$4,'休みの日'!$B$7:$B$56)=0,"・",IF(_xlfn.NETWORKDAYS.INTL($K12,BA$9,'休みの日'!$D$4,'休みの日'!$B$7:$B$56)&lt;=ROUND(N($O12)*N($Q12),0),"■","□")),""))</f>
        <v/>
      </c>
      <c r="BB12" s="30">
        <f>IF(OR($K12="",$M12="",BB$9=""),"",IF(AND(BB$9&gt;=$K12,BB$9&lt;=$M12),IF(_xlfn.NETWORKDAYS.INTL(BB$9,BB$9,'休みの日'!$D$4,'休みの日'!$B$7:$B$56)=0,"・",IF(_xlfn.NETWORKDAYS.INTL($K12,BB$9,'休みの日'!$D$4,'休みの日'!$B$7:$B$56)&lt;=ROUND(N($O12)*N($Q12),0),"■","□")),""))</f>
        <v/>
      </c>
    </row>
    <row r="13" ht="35" customHeight="1">
      <c r="A13" s="22" t="inlineStr">
        <is>
          <t>3</t>
        </is>
      </c>
      <c r="B13" s="23" t="inlineStr">
        <is>
          <t>パネル・チラシのデザインの確認</t>
        </is>
      </c>
      <c r="C13" s="6" t="n"/>
      <c r="D13" s="6" t="n"/>
      <c r="E13" s="6" t="n"/>
      <c r="F13" s="6" t="n"/>
      <c r="G13" s="6" t="n"/>
      <c r="H13" s="6" t="n"/>
      <c r="I13" s="24" t="inlineStr">
        <is>
          <t>北川</t>
        </is>
      </c>
      <c r="J13" s="6" t="n"/>
      <c r="K13" s="25" t="n">
        <v>46324</v>
      </c>
      <c r="L13" s="6" t="n"/>
      <c r="M13" s="25" t="n">
        <v>46331</v>
      </c>
      <c r="N13" s="6" t="n"/>
      <c r="O13" s="26">
        <f>IF(OR($K13="",$M13=""),"",_xlfn.NETWORKDAYS.INTL($K13,$M13,'休みの日'!$D$4,'休みの日'!$B$7:$B$56))</f>
        <v/>
      </c>
      <c r="P13" s="9" t="n"/>
      <c r="Q13" s="27" t="n">
        <v>0.5</v>
      </c>
      <c r="R13" s="6" t="n"/>
      <c r="S13" s="28">
        <f>IF(OR($O13="",$AG$3=""),"",IF($O13&lt;=0,"",IF($AG$3&lt;$K13,0,IF($AG$3&gt;=$M13,1,_xlfn.NETWORKDAYS.INTL($K13,$AG$3,'休みの日'!$D$4,'休みの日'!$B$7:$B$56)/$O13))))</f>
        <v/>
      </c>
      <c r="T13" s="9" t="n"/>
      <c r="U13" s="29">
        <f>IF(OR($B13="",$K13="",$M13=""),"",IF(N($Q13)&gt;=1,"完了",IF($AG$3&gt;$M13,"遅れ",IF($AG$3&lt;$K13,IF(N($Q13)&gt;0,"予定どおり","着手前"),IF($S13="","",IF(ROUND(N($Q13)*100,1)-ROUND($S13*100,1)&lt;=-$AR$3,"遅れ",IF(N($Q13)&lt;$S13,"やや遅れ","予定どおり")))))))</f>
        <v/>
      </c>
      <c r="V13" s="9" t="n"/>
      <c r="W13" s="9" t="n"/>
      <c r="X13" s="30">
        <f>IF(OR($K13="",$M13="",X$9=""),"",IF(AND(X$9&gt;=$K13,X$9&lt;=$M13),IF(_xlfn.NETWORKDAYS.INTL(X$9,X$9,'休みの日'!$D$4,'休みの日'!$B$7:$B$56)=0,"・",IF(_xlfn.NETWORKDAYS.INTL($K13,X$9,'休みの日'!$D$4,'休みの日'!$B$7:$B$56)&lt;=ROUND(N($O13)*N($Q13),0),"■","□")),""))</f>
        <v/>
      </c>
      <c r="Y13" s="30">
        <f>IF(OR($K13="",$M13="",Y$9=""),"",IF(AND(Y$9&gt;=$K13,Y$9&lt;=$M13),IF(_xlfn.NETWORKDAYS.INTL(Y$9,Y$9,'休みの日'!$D$4,'休みの日'!$B$7:$B$56)=0,"・",IF(_xlfn.NETWORKDAYS.INTL($K13,Y$9,'休みの日'!$D$4,'休みの日'!$B$7:$B$56)&lt;=ROUND(N($O13)*N($Q13),0),"■","□")),""))</f>
        <v/>
      </c>
      <c r="Z13" s="30">
        <f>IF(OR($K13="",$M13="",Z$9=""),"",IF(AND(Z$9&gt;=$K13,Z$9&lt;=$M13),IF(_xlfn.NETWORKDAYS.INTL(Z$9,Z$9,'休みの日'!$D$4,'休みの日'!$B$7:$B$56)=0,"・",IF(_xlfn.NETWORKDAYS.INTL($K13,Z$9,'休みの日'!$D$4,'休みの日'!$B$7:$B$56)&lt;=ROUND(N($O13)*N($Q13),0),"■","□")),""))</f>
        <v/>
      </c>
      <c r="AA13" s="30">
        <f>IF(OR($K13="",$M13="",AA$9=""),"",IF(AND(AA$9&gt;=$K13,AA$9&lt;=$M13),IF(_xlfn.NETWORKDAYS.INTL(AA$9,AA$9,'休みの日'!$D$4,'休みの日'!$B$7:$B$56)=0,"・",IF(_xlfn.NETWORKDAYS.INTL($K13,AA$9,'休みの日'!$D$4,'休みの日'!$B$7:$B$56)&lt;=ROUND(N($O13)*N($Q13),0),"■","□")),""))</f>
        <v/>
      </c>
      <c r="AB13" s="30">
        <f>IF(OR($K13="",$M13="",AB$9=""),"",IF(AND(AB$9&gt;=$K13,AB$9&lt;=$M13),IF(_xlfn.NETWORKDAYS.INTL(AB$9,AB$9,'休みの日'!$D$4,'休みの日'!$B$7:$B$56)=0,"・",IF(_xlfn.NETWORKDAYS.INTL($K13,AB$9,'休みの日'!$D$4,'休みの日'!$B$7:$B$56)&lt;=ROUND(N($O13)*N($Q13),0),"■","□")),""))</f>
        <v/>
      </c>
      <c r="AC13" s="30">
        <f>IF(OR($K13="",$M13="",AC$9=""),"",IF(AND(AC$9&gt;=$K13,AC$9&lt;=$M13),IF(_xlfn.NETWORKDAYS.INTL(AC$9,AC$9,'休みの日'!$D$4,'休みの日'!$B$7:$B$56)=0,"・",IF(_xlfn.NETWORKDAYS.INTL($K13,AC$9,'休みの日'!$D$4,'休みの日'!$B$7:$B$56)&lt;=ROUND(N($O13)*N($Q13),0),"■","□")),""))</f>
        <v/>
      </c>
      <c r="AD13" s="30">
        <f>IF(OR($K13="",$M13="",AD$9=""),"",IF(AND(AD$9&gt;=$K13,AD$9&lt;=$M13),IF(_xlfn.NETWORKDAYS.INTL(AD$9,AD$9,'休みの日'!$D$4,'休みの日'!$B$7:$B$56)=0,"・",IF(_xlfn.NETWORKDAYS.INTL($K13,AD$9,'休みの日'!$D$4,'休みの日'!$B$7:$B$56)&lt;=ROUND(N($O13)*N($Q13),0),"■","□")),""))</f>
        <v/>
      </c>
      <c r="AE13" s="30">
        <f>IF(OR($K13="",$M13="",AE$9=""),"",IF(AND(AE$9&gt;=$K13,AE$9&lt;=$M13),IF(_xlfn.NETWORKDAYS.INTL(AE$9,AE$9,'休みの日'!$D$4,'休みの日'!$B$7:$B$56)=0,"・",IF(_xlfn.NETWORKDAYS.INTL($K13,AE$9,'休みの日'!$D$4,'休みの日'!$B$7:$B$56)&lt;=ROUND(N($O13)*N($Q13),0),"■","□")),""))</f>
        <v/>
      </c>
      <c r="AF13" s="30">
        <f>IF(OR($K13="",$M13="",AF$9=""),"",IF(AND(AF$9&gt;=$K13,AF$9&lt;=$M13),IF(_xlfn.NETWORKDAYS.INTL(AF$9,AF$9,'休みの日'!$D$4,'休みの日'!$B$7:$B$56)=0,"・",IF(_xlfn.NETWORKDAYS.INTL($K13,AF$9,'休みの日'!$D$4,'休みの日'!$B$7:$B$56)&lt;=ROUND(N($O13)*N($Q13),0),"■","□")),""))</f>
        <v/>
      </c>
      <c r="AG13" s="30">
        <f>IF(OR($K13="",$M13="",AG$9=""),"",IF(AND(AG$9&gt;=$K13,AG$9&lt;=$M13),IF(_xlfn.NETWORKDAYS.INTL(AG$9,AG$9,'休みの日'!$D$4,'休みの日'!$B$7:$B$56)=0,"・",IF(_xlfn.NETWORKDAYS.INTL($K13,AG$9,'休みの日'!$D$4,'休みの日'!$B$7:$B$56)&lt;=ROUND(N($O13)*N($Q13),0),"■","□")),""))</f>
        <v/>
      </c>
      <c r="AH13" s="30">
        <f>IF(OR($K13="",$M13="",AH$9=""),"",IF(AND(AH$9&gt;=$K13,AH$9&lt;=$M13),IF(_xlfn.NETWORKDAYS.INTL(AH$9,AH$9,'休みの日'!$D$4,'休みの日'!$B$7:$B$56)=0,"・",IF(_xlfn.NETWORKDAYS.INTL($K13,AH$9,'休みの日'!$D$4,'休みの日'!$B$7:$B$56)&lt;=ROUND(N($O13)*N($Q13),0),"■","□")),""))</f>
        <v/>
      </c>
      <c r="AI13" s="30">
        <f>IF(OR($K13="",$M13="",AI$9=""),"",IF(AND(AI$9&gt;=$K13,AI$9&lt;=$M13),IF(_xlfn.NETWORKDAYS.INTL(AI$9,AI$9,'休みの日'!$D$4,'休みの日'!$B$7:$B$56)=0,"・",IF(_xlfn.NETWORKDAYS.INTL($K13,AI$9,'休みの日'!$D$4,'休みの日'!$B$7:$B$56)&lt;=ROUND(N($O13)*N($Q13),0),"■","□")),""))</f>
        <v/>
      </c>
      <c r="AJ13" s="30">
        <f>IF(OR($K13="",$M13="",AJ$9=""),"",IF(AND(AJ$9&gt;=$K13,AJ$9&lt;=$M13),IF(_xlfn.NETWORKDAYS.INTL(AJ$9,AJ$9,'休みの日'!$D$4,'休みの日'!$B$7:$B$56)=0,"・",IF(_xlfn.NETWORKDAYS.INTL($K13,AJ$9,'休みの日'!$D$4,'休みの日'!$B$7:$B$56)&lt;=ROUND(N($O13)*N($Q13),0),"■","□")),""))</f>
        <v/>
      </c>
      <c r="AK13" s="30">
        <f>IF(OR($K13="",$M13="",AK$9=""),"",IF(AND(AK$9&gt;=$K13,AK$9&lt;=$M13),IF(_xlfn.NETWORKDAYS.INTL(AK$9,AK$9,'休みの日'!$D$4,'休みの日'!$B$7:$B$56)=0,"・",IF(_xlfn.NETWORKDAYS.INTL($K13,AK$9,'休みの日'!$D$4,'休みの日'!$B$7:$B$56)&lt;=ROUND(N($O13)*N($Q13),0),"■","□")),""))</f>
        <v/>
      </c>
      <c r="AL13" s="30">
        <f>IF(OR($K13="",$M13="",AL$9=""),"",IF(AND(AL$9&gt;=$K13,AL$9&lt;=$M13),IF(_xlfn.NETWORKDAYS.INTL(AL$9,AL$9,'休みの日'!$D$4,'休みの日'!$B$7:$B$56)=0,"・",IF(_xlfn.NETWORKDAYS.INTL($K13,AL$9,'休みの日'!$D$4,'休みの日'!$B$7:$B$56)&lt;=ROUND(N($O13)*N($Q13),0),"■","□")),""))</f>
        <v/>
      </c>
      <c r="AM13" s="30">
        <f>IF(OR($K13="",$M13="",AM$9=""),"",IF(AND(AM$9&gt;=$K13,AM$9&lt;=$M13),IF(_xlfn.NETWORKDAYS.INTL(AM$9,AM$9,'休みの日'!$D$4,'休みの日'!$B$7:$B$56)=0,"・",IF(_xlfn.NETWORKDAYS.INTL($K13,AM$9,'休みの日'!$D$4,'休みの日'!$B$7:$B$56)&lt;=ROUND(N($O13)*N($Q13),0),"■","□")),""))</f>
        <v/>
      </c>
      <c r="AN13" s="30">
        <f>IF(OR($K13="",$M13="",AN$9=""),"",IF(AND(AN$9&gt;=$K13,AN$9&lt;=$M13),IF(_xlfn.NETWORKDAYS.INTL(AN$9,AN$9,'休みの日'!$D$4,'休みの日'!$B$7:$B$56)=0,"・",IF(_xlfn.NETWORKDAYS.INTL($K13,AN$9,'休みの日'!$D$4,'休みの日'!$B$7:$B$56)&lt;=ROUND(N($O13)*N($Q13),0),"■","□")),""))</f>
        <v/>
      </c>
      <c r="AO13" s="30">
        <f>IF(OR($K13="",$M13="",AO$9=""),"",IF(AND(AO$9&gt;=$K13,AO$9&lt;=$M13),IF(_xlfn.NETWORKDAYS.INTL(AO$9,AO$9,'休みの日'!$D$4,'休みの日'!$B$7:$B$56)=0,"・",IF(_xlfn.NETWORKDAYS.INTL($K13,AO$9,'休みの日'!$D$4,'休みの日'!$B$7:$B$56)&lt;=ROUND(N($O13)*N($Q13),0),"■","□")),""))</f>
        <v/>
      </c>
      <c r="AP13" s="30">
        <f>IF(OR($K13="",$M13="",AP$9=""),"",IF(AND(AP$9&gt;=$K13,AP$9&lt;=$M13),IF(_xlfn.NETWORKDAYS.INTL(AP$9,AP$9,'休みの日'!$D$4,'休みの日'!$B$7:$B$56)=0,"・",IF(_xlfn.NETWORKDAYS.INTL($K13,AP$9,'休みの日'!$D$4,'休みの日'!$B$7:$B$56)&lt;=ROUND(N($O13)*N($Q13),0),"■","□")),""))</f>
        <v/>
      </c>
      <c r="AQ13" s="30">
        <f>IF(OR($K13="",$M13="",AQ$9=""),"",IF(AND(AQ$9&gt;=$K13,AQ$9&lt;=$M13),IF(_xlfn.NETWORKDAYS.INTL(AQ$9,AQ$9,'休みの日'!$D$4,'休みの日'!$B$7:$B$56)=0,"・",IF(_xlfn.NETWORKDAYS.INTL($K13,AQ$9,'休みの日'!$D$4,'休みの日'!$B$7:$B$56)&lt;=ROUND(N($O13)*N($Q13),0),"■","□")),""))</f>
        <v/>
      </c>
      <c r="AR13" s="30">
        <f>IF(OR($K13="",$M13="",AR$9=""),"",IF(AND(AR$9&gt;=$K13,AR$9&lt;=$M13),IF(_xlfn.NETWORKDAYS.INTL(AR$9,AR$9,'休みの日'!$D$4,'休みの日'!$B$7:$B$56)=0,"・",IF(_xlfn.NETWORKDAYS.INTL($K13,AR$9,'休みの日'!$D$4,'休みの日'!$B$7:$B$56)&lt;=ROUND(N($O13)*N($Q13),0),"■","□")),""))</f>
        <v/>
      </c>
      <c r="AS13" s="30">
        <f>IF(OR($K13="",$M13="",AS$9=""),"",IF(AND(AS$9&gt;=$K13,AS$9&lt;=$M13),IF(_xlfn.NETWORKDAYS.INTL(AS$9,AS$9,'休みの日'!$D$4,'休みの日'!$B$7:$B$56)=0,"・",IF(_xlfn.NETWORKDAYS.INTL($K13,AS$9,'休みの日'!$D$4,'休みの日'!$B$7:$B$56)&lt;=ROUND(N($O13)*N($Q13),0),"■","□")),""))</f>
        <v/>
      </c>
      <c r="AT13" s="30">
        <f>IF(OR($K13="",$M13="",AT$9=""),"",IF(AND(AT$9&gt;=$K13,AT$9&lt;=$M13),IF(_xlfn.NETWORKDAYS.INTL(AT$9,AT$9,'休みの日'!$D$4,'休みの日'!$B$7:$B$56)=0,"・",IF(_xlfn.NETWORKDAYS.INTL($K13,AT$9,'休みの日'!$D$4,'休みの日'!$B$7:$B$56)&lt;=ROUND(N($O13)*N($Q13),0),"■","□")),""))</f>
        <v/>
      </c>
      <c r="AU13" s="30">
        <f>IF(OR($K13="",$M13="",AU$9=""),"",IF(AND(AU$9&gt;=$K13,AU$9&lt;=$M13),IF(_xlfn.NETWORKDAYS.INTL(AU$9,AU$9,'休みの日'!$D$4,'休みの日'!$B$7:$B$56)=0,"・",IF(_xlfn.NETWORKDAYS.INTL($K13,AU$9,'休みの日'!$D$4,'休みの日'!$B$7:$B$56)&lt;=ROUND(N($O13)*N($Q13),0),"■","□")),""))</f>
        <v/>
      </c>
      <c r="AV13" s="30">
        <f>IF(OR($K13="",$M13="",AV$9=""),"",IF(AND(AV$9&gt;=$K13,AV$9&lt;=$M13),IF(_xlfn.NETWORKDAYS.INTL(AV$9,AV$9,'休みの日'!$D$4,'休みの日'!$B$7:$B$56)=0,"・",IF(_xlfn.NETWORKDAYS.INTL($K13,AV$9,'休みの日'!$D$4,'休みの日'!$B$7:$B$56)&lt;=ROUND(N($O13)*N($Q13),0),"■","□")),""))</f>
        <v/>
      </c>
      <c r="AW13" s="30">
        <f>IF(OR($K13="",$M13="",AW$9=""),"",IF(AND(AW$9&gt;=$K13,AW$9&lt;=$M13),IF(_xlfn.NETWORKDAYS.INTL(AW$9,AW$9,'休みの日'!$D$4,'休みの日'!$B$7:$B$56)=0,"・",IF(_xlfn.NETWORKDAYS.INTL($K13,AW$9,'休みの日'!$D$4,'休みの日'!$B$7:$B$56)&lt;=ROUND(N($O13)*N($Q13),0),"■","□")),""))</f>
        <v/>
      </c>
      <c r="AX13" s="30">
        <f>IF(OR($K13="",$M13="",AX$9=""),"",IF(AND(AX$9&gt;=$K13,AX$9&lt;=$M13),IF(_xlfn.NETWORKDAYS.INTL(AX$9,AX$9,'休みの日'!$D$4,'休みの日'!$B$7:$B$56)=0,"・",IF(_xlfn.NETWORKDAYS.INTL($K13,AX$9,'休みの日'!$D$4,'休みの日'!$B$7:$B$56)&lt;=ROUND(N($O13)*N($Q13),0),"■","□")),""))</f>
        <v/>
      </c>
      <c r="AY13" s="30">
        <f>IF(OR($K13="",$M13="",AY$9=""),"",IF(AND(AY$9&gt;=$K13,AY$9&lt;=$M13),IF(_xlfn.NETWORKDAYS.INTL(AY$9,AY$9,'休みの日'!$D$4,'休みの日'!$B$7:$B$56)=0,"・",IF(_xlfn.NETWORKDAYS.INTL($K13,AY$9,'休みの日'!$D$4,'休みの日'!$B$7:$B$56)&lt;=ROUND(N($O13)*N($Q13),0),"■","□")),""))</f>
        <v/>
      </c>
      <c r="AZ13" s="30">
        <f>IF(OR($K13="",$M13="",AZ$9=""),"",IF(AND(AZ$9&gt;=$K13,AZ$9&lt;=$M13),IF(_xlfn.NETWORKDAYS.INTL(AZ$9,AZ$9,'休みの日'!$D$4,'休みの日'!$B$7:$B$56)=0,"・",IF(_xlfn.NETWORKDAYS.INTL($K13,AZ$9,'休みの日'!$D$4,'休みの日'!$B$7:$B$56)&lt;=ROUND(N($O13)*N($Q13),0),"■","□")),""))</f>
        <v/>
      </c>
      <c r="BA13" s="30">
        <f>IF(OR($K13="",$M13="",BA$9=""),"",IF(AND(BA$9&gt;=$K13,BA$9&lt;=$M13),IF(_xlfn.NETWORKDAYS.INTL(BA$9,BA$9,'休みの日'!$D$4,'休みの日'!$B$7:$B$56)=0,"・",IF(_xlfn.NETWORKDAYS.INTL($K13,BA$9,'休みの日'!$D$4,'休みの日'!$B$7:$B$56)&lt;=ROUND(N($O13)*N($Q13),0),"■","□")),""))</f>
        <v/>
      </c>
      <c r="BB13" s="30">
        <f>IF(OR($K13="",$M13="",BB$9=""),"",IF(AND(BB$9&gt;=$K13,BB$9&lt;=$M13),IF(_xlfn.NETWORKDAYS.INTL(BB$9,BB$9,'休みの日'!$D$4,'休みの日'!$B$7:$B$56)=0,"・",IF(_xlfn.NETWORKDAYS.INTL($K13,BB$9,'休みの日'!$D$4,'休みの日'!$B$7:$B$56)&lt;=ROUND(N($O13)*N($Q13),0),"■","□")),""))</f>
        <v/>
      </c>
    </row>
    <row r="14" ht="35" customHeight="1">
      <c r="A14" s="22" t="inlineStr">
        <is>
          <t>4</t>
        </is>
      </c>
      <c r="B14" s="23" t="inlineStr">
        <is>
          <t>ノベルティの発注と受け取り</t>
        </is>
      </c>
      <c r="C14" s="6" t="n"/>
      <c r="D14" s="6" t="n"/>
      <c r="E14" s="6" t="n"/>
      <c r="F14" s="6" t="n"/>
      <c r="G14" s="6" t="n"/>
      <c r="H14" s="6" t="n"/>
      <c r="I14" s="24" t="inlineStr">
        <is>
          <t>石田</t>
        </is>
      </c>
      <c r="J14" s="6" t="n"/>
      <c r="K14" s="25" t="n">
        <v>46321</v>
      </c>
      <c r="L14" s="6" t="n"/>
      <c r="M14" s="25" t="n">
        <v>46332</v>
      </c>
      <c r="N14" s="6" t="n"/>
      <c r="O14" s="26">
        <f>IF(OR($K14="",$M14=""),"",_xlfn.NETWORKDAYS.INTL($K14,$M14,'休みの日'!$D$4,'休みの日'!$B$7:$B$56))</f>
        <v/>
      </c>
      <c r="P14" s="9" t="n"/>
      <c r="Q14" s="27" t="n">
        <v>0.7</v>
      </c>
      <c r="R14" s="6" t="n"/>
      <c r="S14" s="28">
        <f>IF(OR($O14="",$AG$3=""),"",IF($O14&lt;=0,"",IF($AG$3&lt;$K14,0,IF($AG$3&gt;=$M14,1,_xlfn.NETWORKDAYS.INTL($K14,$AG$3,'休みの日'!$D$4,'休みの日'!$B$7:$B$56)/$O14))))</f>
        <v/>
      </c>
      <c r="T14" s="9" t="n"/>
      <c r="U14" s="29">
        <f>IF(OR($B14="",$K14="",$M14=""),"",IF(N($Q14)&gt;=1,"完了",IF($AG$3&gt;$M14,"遅れ",IF($AG$3&lt;$K14,IF(N($Q14)&gt;0,"予定どおり","着手前"),IF($S14="","",IF(ROUND(N($Q14)*100,1)-ROUND($S14*100,1)&lt;=-$AR$3,"遅れ",IF(N($Q14)&lt;$S14,"やや遅れ","予定どおり")))))))</f>
        <v/>
      </c>
      <c r="V14" s="9" t="n"/>
      <c r="W14" s="9" t="n"/>
      <c r="X14" s="30">
        <f>IF(OR($K14="",$M14="",X$9=""),"",IF(AND(X$9&gt;=$K14,X$9&lt;=$M14),IF(_xlfn.NETWORKDAYS.INTL(X$9,X$9,'休みの日'!$D$4,'休みの日'!$B$7:$B$56)=0,"・",IF(_xlfn.NETWORKDAYS.INTL($K14,X$9,'休みの日'!$D$4,'休みの日'!$B$7:$B$56)&lt;=ROUND(N($O14)*N($Q14),0),"■","□")),""))</f>
        <v/>
      </c>
      <c r="Y14" s="30">
        <f>IF(OR($K14="",$M14="",Y$9=""),"",IF(AND(Y$9&gt;=$K14,Y$9&lt;=$M14),IF(_xlfn.NETWORKDAYS.INTL(Y$9,Y$9,'休みの日'!$D$4,'休みの日'!$B$7:$B$56)=0,"・",IF(_xlfn.NETWORKDAYS.INTL($K14,Y$9,'休みの日'!$D$4,'休みの日'!$B$7:$B$56)&lt;=ROUND(N($O14)*N($Q14),0),"■","□")),""))</f>
        <v/>
      </c>
      <c r="Z14" s="30">
        <f>IF(OR($K14="",$M14="",Z$9=""),"",IF(AND(Z$9&gt;=$K14,Z$9&lt;=$M14),IF(_xlfn.NETWORKDAYS.INTL(Z$9,Z$9,'休みの日'!$D$4,'休みの日'!$B$7:$B$56)=0,"・",IF(_xlfn.NETWORKDAYS.INTL($K14,Z$9,'休みの日'!$D$4,'休みの日'!$B$7:$B$56)&lt;=ROUND(N($O14)*N($Q14),0),"■","□")),""))</f>
        <v/>
      </c>
      <c r="AA14" s="30">
        <f>IF(OR($K14="",$M14="",AA$9=""),"",IF(AND(AA$9&gt;=$K14,AA$9&lt;=$M14),IF(_xlfn.NETWORKDAYS.INTL(AA$9,AA$9,'休みの日'!$D$4,'休みの日'!$B$7:$B$56)=0,"・",IF(_xlfn.NETWORKDAYS.INTL($K14,AA$9,'休みの日'!$D$4,'休みの日'!$B$7:$B$56)&lt;=ROUND(N($O14)*N($Q14),0),"■","□")),""))</f>
        <v/>
      </c>
      <c r="AB14" s="30">
        <f>IF(OR($K14="",$M14="",AB$9=""),"",IF(AND(AB$9&gt;=$K14,AB$9&lt;=$M14),IF(_xlfn.NETWORKDAYS.INTL(AB$9,AB$9,'休みの日'!$D$4,'休みの日'!$B$7:$B$56)=0,"・",IF(_xlfn.NETWORKDAYS.INTL($K14,AB$9,'休みの日'!$D$4,'休みの日'!$B$7:$B$56)&lt;=ROUND(N($O14)*N($Q14),0),"■","□")),""))</f>
        <v/>
      </c>
      <c r="AC14" s="30">
        <f>IF(OR($K14="",$M14="",AC$9=""),"",IF(AND(AC$9&gt;=$K14,AC$9&lt;=$M14),IF(_xlfn.NETWORKDAYS.INTL(AC$9,AC$9,'休みの日'!$D$4,'休みの日'!$B$7:$B$56)=0,"・",IF(_xlfn.NETWORKDAYS.INTL($K14,AC$9,'休みの日'!$D$4,'休みの日'!$B$7:$B$56)&lt;=ROUND(N($O14)*N($Q14),0),"■","□")),""))</f>
        <v/>
      </c>
      <c r="AD14" s="30">
        <f>IF(OR($K14="",$M14="",AD$9=""),"",IF(AND(AD$9&gt;=$K14,AD$9&lt;=$M14),IF(_xlfn.NETWORKDAYS.INTL(AD$9,AD$9,'休みの日'!$D$4,'休みの日'!$B$7:$B$56)=0,"・",IF(_xlfn.NETWORKDAYS.INTL($K14,AD$9,'休みの日'!$D$4,'休みの日'!$B$7:$B$56)&lt;=ROUND(N($O14)*N($Q14),0),"■","□")),""))</f>
        <v/>
      </c>
      <c r="AE14" s="30">
        <f>IF(OR($K14="",$M14="",AE$9=""),"",IF(AND(AE$9&gt;=$K14,AE$9&lt;=$M14),IF(_xlfn.NETWORKDAYS.INTL(AE$9,AE$9,'休みの日'!$D$4,'休みの日'!$B$7:$B$56)=0,"・",IF(_xlfn.NETWORKDAYS.INTL($K14,AE$9,'休みの日'!$D$4,'休みの日'!$B$7:$B$56)&lt;=ROUND(N($O14)*N($Q14),0),"■","□")),""))</f>
        <v/>
      </c>
      <c r="AF14" s="30">
        <f>IF(OR($K14="",$M14="",AF$9=""),"",IF(AND(AF$9&gt;=$K14,AF$9&lt;=$M14),IF(_xlfn.NETWORKDAYS.INTL(AF$9,AF$9,'休みの日'!$D$4,'休みの日'!$B$7:$B$56)=0,"・",IF(_xlfn.NETWORKDAYS.INTL($K14,AF$9,'休みの日'!$D$4,'休みの日'!$B$7:$B$56)&lt;=ROUND(N($O14)*N($Q14),0),"■","□")),""))</f>
        <v/>
      </c>
      <c r="AG14" s="30">
        <f>IF(OR($K14="",$M14="",AG$9=""),"",IF(AND(AG$9&gt;=$K14,AG$9&lt;=$M14),IF(_xlfn.NETWORKDAYS.INTL(AG$9,AG$9,'休みの日'!$D$4,'休みの日'!$B$7:$B$56)=0,"・",IF(_xlfn.NETWORKDAYS.INTL($K14,AG$9,'休みの日'!$D$4,'休みの日'!$B$7:$B$56)&lt;=ROUND(N($O14)*N($Q14),0),"■","□")),""))</f>
        <v/>
      </c>
      <c r="AH14" s="30">
        <f>IF(OR($K14="",$M14="",AH$9=""),"",IF(AND(AH$9&gt;=$K14,AH$9&lt;=$M14),IF(_xlfn.NETWORKDAYS.INTL(AH$9,AH$9,'休みの日'!$D$4,'休みの日'!$B$7:$B$56)=0,"・",IF(_xlfn.NETWORKDAYS.INTL($K14,AH$9,'休みの日'!$D$4,'休みの日'!$B$7:$B$56)&lt;=ROUND(N($O14)*N($Q14),0),"■","□")),""))</f>
        <v/>
      </c>
      <c r="AI14" s="30">
        <f>IF(OR($K14="",$M14="",AI$9=""),"",IF(AND(AI$9&gt;=$K14,AI$9&lt;=$M14),IF(_xlfn.NETWORKDAYS.INTL(AI$9,AI$9,'休みの日'!$D$4,'休みの日'!$B$7:$B$56)=0,"・",IF(_xlfn.NETWORKDAYS.INTL($K14,AI$9,'休みの日'!$D$4,'休みの日'!$B$7:$B$56)&lt;=ROUND(N($O14)*N($Q14),0),"■","□")),""))</f>
        <v/>
      </c>
      <c r="AJ14" s="30">
        <f>IF(OR($K14="",$M14="",AJ$9=""),"",IF(AND(AJ$9&gt;=$K14,AJ$9&lt;=$M14),IF(_xlfn.NETWORKDAYS.INTL(AJ$9,AJ$9,'休みの日'!$D$4,'休みの日'!$B$7:$B$56)=0,"・",IF(_xlfn.NETWORKDAYS.INTL($K14,AJ$9,'休みの日'!$D$4,'休みの日'!$B$7:$B$56)&lt;=ROUND(N($O14)*N($Q14),0),"■","□")),""))</f>
        <v/>
      </c>
      <c r="AK14" s="30">
        <f>IF(OR($K14="",$M14="",AK$9=""),"",IF(AND(AK$9&gt;=$K14,AK$9&lt;=$M14),IF(_xlfn.NETWORKDAYS.INTL(AK$9,AK$9,'休みの日'!$D$4,'休みの日'!$B$7:$B$56)=0,"・",IF(_xlfn.NETWORKDAYS.INTL($K14,AK$9,'休みの日'!$D$4,'休みの日'!$B$7:$B$56)&lt;=ROUND(N($O14)*N($Q14),0),"■","□")),""))</f>
        <v/>
      </c>
      <c r="AL14" s="30">
        <f>IF(OR($K14="",$M14="",AL$9=""),"",IF(AND(AL$9&gt;=$K14,AL$9&lt;=$M14),IF(_xlfn.NETWORKDAYS.INTL(AL$9,AL$9,'休みの日'!$D$4,'休みの日'!$B$7:$B$56)=0,"・",IF(_xlfn.NETWORKDAYS.INTL($K14,AL$9,'休みの日'!$D$4,'休みの日'!$B$7:$B$56)&lt;=ROUND(N($O14)*N($Q14),0),"■","□")),""))</f>
        <v/>
      </c>
      <c r="AM14" s="30">
        <f>IF(OR($K14="",$M14="",AM$9=""),"",IF(AND(AM$9&gt;=$K14,AM$9&lt;=$M14),IF(_xlfn.NETWORKDAYS.INTL(AM$9,AM$9,'休みの日'!$D$4,'休みの日'!$B$7:$B$56)=0,"・",IF(_xlfn.NETWORKDAYS.INTL($K14,AM$9,'休みの日'!$D$4,'休みの日'!$B$7:$B$56)&lt;=ROUND(N($O14)*N($Q14),0),"■","□")),""))</f>
        <v/>
      </c>
      <c r="AN14" s="30">
        <f>IF(OR($K14="",$M14="",AN$9=""),"",IF(AND(AN$9&gt;=$K14,AN$9&lt;=$M14),IF(_xlfn.NETWORKDAYS.INTL(AN$9,AN$9,'休みの日'!$D$4,'休みの日'!$B$7:$B$56)=0,"・",IF(_xlfn.NETWORKDAYS.INTL($K14,AN$9,'休みの日'!$D$4,'休みの日'!$B$7:$B$56)&lt;=ROUND(N($O14)*N($Q14),0),"■","□")),""))</f>
        <v/>
      </c>
      <c r="AO14" s="30">
        <f>IF(OR($K14="",$M14="",AO$9=""),"",IF(AND(AO$9&gt;=$K14,AO$9&lt;=$M14),IF(_xlfn.NETWORKDAYS.INTL(AO$9,AO$9,'休みの日'!$D$4,'休みの日'!$B$7:$B$56)=0,"・",IF(_xlfn.NETWORKDAYS.INTL($K14,AO$9,'休みの日'!$D$4,'休みの日'!$B$7:$B$56)&lt;=ROUND(N($O14)*N($Q14),0),"■","□")),""))</f>
        <v/>
      </c>
      <c r="AP14" s="30">
        <f>IF(OR($K14="",$M14="",AP$9=""),"",IF(AND(AP$9&gt;=$K14,AP$9&lt;=$M14),IF(_xlfn.NETWORKDAYS.INTL(AP$9,AP$9,'休みの日'!$D$4,'休みの日'!$B$7:$B$56)=0,"・",IF(_xlfn.NETWORKDAYS.INTL($K14,AP$9,'休みの日'!$D$4,'休みの日'!$B$7:$B$56)&lt;=ROUND(N($O14)*N($Q14),0),"■","□")),""))</f>
        <v/>
      </c>
      <c r="AQ14" s="30">
        <f>IF(OR($K14="",$M14="",AQ$9=""),"",IF(AND(AQ$9&gt;=$K14,AQ$9&lt;=$M14),IF(_xlfn.NETWORKDAYS.INTL(AQ$9,AQ$9,'休みの日'!$D$4,'休みの日'!$B$7:$B$56)=0,"・",IF(_xlfn.NETWORKDAYS.INTL($K14,AQ$9,'休みの日'!$D$4,'休みの日'!$B$7:$B$56)&lt;=ROUND(N($O14)*N($Q14),0),"■","□")),""))</f>
        <v/>
      </c>
      <c r="AR14" s="30">
        <f>IF(OR($K14="",$M14="",AR$9=""),"",IF(AND(AR$9&gt;=$K14,AR$9&lt;=$M14),IF(_xlfn.NETWORKDAYS.INTL(AR$9,AR$9,'休みの日'!$D$4,'休みの日'!$B$7:$B$56)=0,"・",IF(_xlfn.NETWORKDAYS.INTL($K14,AR$9,'休みの日'!$D$4,'休みの日'!$B$7:$B$56)&lt;=ROUND(N($O14)*N($Q14),0),"■","□")),""))</f>
        <v/>
      </c>
      <c r="AS14" s="30">
        <f>IF(OR($K14="",$M14="",AS$9=""),"",IF(AND(AS$9&gt;=$K14,AS$9&lt;=$M14),IF(_xlfn.NETWORKDAYS.INTL(AS$9,AS$9,'休みの日'!$D$4,'休みの日'!$B$7:$B$56)=0,"・",IF(_xlfn.NETWORKDAYS.INTL($K14,AS$9,'休みの日'!$D$4,'休みの日'!$B$7:$B$56)&lt;=ROUND(N($O14)*N($Q14),0),"■","□")),""))</f>
        <v/>
      </c>
      <c r="AT14" s="30">
        <f>IF(OR($K14="",$M14="",AT$9=""),"",IF(AND(AT$9&gt;=$K14,AT$9&lt;=$M14),IF(_xlfn.NETWORKDAYS.INTL(AT$9,AT$9,'休みの日'!$D$4,'休みの日'!$B$7:$B$56)=0,"・",IF(_xlfn.NETWORKDAYS.INTL($K14,AT$9,'休みの日'!$D$4,'休みの日'!$B$7:$B$56)&lt;=ROUND(N($O14)*N($Q14),0),"■","□")),""))</f>
        <v/>
      </c>
      <c r="AU14" s="30">
        <f>IF(OR($K14="",$M14="",AU$9=""),"",IF(AND(AU$9&gt;=$K14,AU$9&lt;=$M14),IF(_xlfn.NETWORKDAYS.INTL(AU$9,AU$9,'休みの日'!$D$4,'休みの日'!$B$7:$B$56)=0,"・",IF(_xlfn.NETWORKDAYS.INTL($K14,AU$9,'休みの日'!$D$4,'休みの日'!$B$7:$B$56)&lt;=ROUND(N($O14)*N($Q14),0),"■","□")),""))</f>
        <v/>
      </c>
      <c r="AV14" s="30">
        <f>IF(OR($K14="",$M14="",AV$9=""),"",IF(AND(AV$9&gt;=$K14,AV$9&lt;=$M14),IF(_xlfn.NETWORKDAYS.INTL(AV$9,AV$9,'休みの日'!$D$4,'休みの日'!$B$7:$B$56)=0,"・",IF(_xlfn.NETWORKDAYS.INTL($K14,AV$9,'休みの日'!$D$4,'休みの日'!$B$7:$B$56)&lt;=ROUND(N($O14)*N($Q14),0),"■","□")),""))</f>
        <v/>
      </c>
      <c r="AW14" s="30">
        <f>IF(OR($K14="",$M14="",AW$9=""),"",IF(AND(AW$9&gt;=$K14,AW$9&lt;=$M14),IF(_xlfn.NETWORKDAYS.INTL(AW$9,AW$9,'休みの日'!$D$4,'休みの日'!$B$7:$B$56)=0,"・",IF(_xlfn.NETWORKDAYS.INTL($K14,AW$9,'休みの日'!$D$4,'休みの日'!$B$7:$B$56)&lt;=ROUND(N($O14)*N($Q14),0),"■","□")),""))</f>
        <v/>
      </c>
      <c r="AX14" s="30">
        <f>IF(OR($K14="",$M14="",AX$9=""),"",IF(AND(AX$9&gt;=$K14,AX$9&lt;=$M14),IF(_xlfn.NETWORKDAYS.INTL(AX$9,AX$9,'休みの日'!$D$4,'休みの日'!$B$7:$B$56)=0,"・",IF(_xlfn.NETWORKDAYS.INTL($K14,AX$9,'休みの日'!$D$4,'休みの日'!$B$7:$B$56)&lt;=ROUND(N($O14)*N($Q14),0),"■","□")),""))</f>
        <v/>
      </c>
      <c r="AY14" s="30">
        <f>IF(OR($K14="",$M14="",AY$9=""),"",IF(AND(AY$9&gt;=$K14,AY$9&lt;=$M14),IF(_xlfn.NETWORKDAYS.INTL(AY$9,AY$9,'休みの日'!$D$4,'休みの日'!$B$7:$B$56)=0,"・",IF(_xlfn.NETWORKDAYS.INTL($K14,AY$9,'休みの日'!$D$4,'休みの日'!$B$7:$B$56)&lt;=ROUND(N($O14)*N($Q14),0),"■","□")),""))</f>
        <v/>
      </c>
      <c r="AZ14" s="30">
        <f>IF(OR($K14="",$M14="",AZ$9=""),"",IF(AND(AZ$9&gt;=$K14,AZ$9&lt;=$M14),IF(_xlfn.NETWORKDAYS.INTL(AZ$9,AZ$9,'休みの日'!$D$4,'休みの日'!$B$7:$B$56)=0,"・",IF(_xlfn.NETWORKDAYS.INTL($K14,AZ$9,'休みの日'!$D$4,'休みの日'!$B$7:$B$56)&lt;=ROUND(N($O14)*N($Q14),0),"■","□")),""))</f>
        <v/>
      </c>
      <c r="BA14" s="30">
        <f>IF(OR($K14="",$M14="",BA$9=""),"",IF(AND(BA$9&gt;=$K14,BA$9&lt;=$M14),IF(_xlfn.NETWORKDAYS.INTL(BA$9,BA$9,'休みの日'!$D$4,'休みの日'!$B$7:$B$56)=0,"・",IF(_xlfn.NETWORKDAYS.INTL($K14,BA$9,'休みの日'!$D$4,'休みの日'!$B$7:$B$56)&lt;=ROUND(N($O14)*N($Q14),0),"■","□")),""))</f>
        <v/>
      </c>
      <c r="BB14" s="30">
        <f>IF(OR($K14="",$M14="",BB$9=""),"",IF(AND(BB$9&gt;=$K14,BB$9&lt;=$M14),IF(_xlfn.NETWORKDAYS.INTL(BB$9,BB$9,'休みの日'!$D$4,'休みの日'!$B$7:$B$56)=0,"・",IF(_xlfn.NETWORKDAYS.INTL($K14,BB$9,'休みの日'!$D$4,'休みの日'!$B$7:$B$56)&lt;=ROUND(N($O14)*N($Q14),0),"■","□")),""))</f>
        <v/>
      </c>
    </row>
    <row r="15" ht="22" customHeight="1">
      <c r="A15" s="22" t="inlineStr">
        <is>
          <t>5</t>
        </is>
      </c>
      <c r="B15" s="23" t="inlineStr">
        <is>
          <t>説明用の動画の編集</t>
        </is>
      </c>
      <c r="C15" s="6" t="n"/>
      <c r="D15" s="6" t="n"/>
      <c r="E15" s="6" t="n"/>
      <c r="F15" s="6" t="n"/>
      <c r="G15" s="6" t="n"/>
      <c r="H15" s="6" t="n"/>
      <c r="I15" s="24" t="inlineStr">
        <is>
          <t>小林</t>
        </is>
      </c>
      <c r="J15" s="6" t="n"/>
      <c r="K15" s="25" t="n">
        <v>46328</v>
      </c>
      <c r="L15" s="6" t="n"/>
      <c r="M15" s="25" t="n">
        <v>46336</v>
      </c>
      <c r="N15" s="6" t="n"/>
      <c r="O15" s="26">
        <f>IF(OR($K15="",$M15=""),"",_xlfn.NETWORKDAYS.INTL($K15,$M15,'休みの日'!$D$4,'休みの日'!$B$7:$B$56))</f>
        <v/>
      </c>
      <c r="P15" s="9" t="n"/>
      <c r="Q15" s="27" t="n">
        <v>0.4</v>
      </c>
      <c r="R15" s="6" t="n"/>
      <c r="S15" s="28">
        <f>IF(OR($O15="",$AG$3=""),"",IF($O15&lt;=0,"",IF($AG$3&lt;$K15,0,IF($AG$3&gt;=$M15,1,_xlfn.NETWORKDAYS.INTL($K15,$AG$3,'休みの日'!$D$4,'休みの日'!$B$7:$B$56)/$O15))))</f>
        <v/>
      </c>
      <c r="T15" s="9" t="n"/>
      <c r="U15" s="29">
        <f>IF(OR($B15="",$K15="",$M15=""),"",IF(N($Q15)&gt;=1,"完了",IF($AG$3&gt;$M15,"遅れ",IF($AG$3&lt;$K15,IF(N($Q15)&gt;0,"予定どおり","着手前"),IF($S15="","",IF(ROUND(N($Q15)*100,1)-ROUND($S15*100,1)&lt;=-$AR$3,"遅れ",IF(N($Q15)&lt;$S15,"やや遅れ","予定どおり")))))))</f>
        <v/>
      </c>
      <c r="V15" s="9" t="n"/>
      <c r="W15" s="9" t="n"/>
      <c r="X15" s="30">
        <f>IF(OR($K15="",$M15="",X$9=""),"",IF(AND(X$9&gt;=$K15,X$9&lt;=$M15),IF(_xlfn.NETWORKDAYS.INTL(X$9,X$9,'休みの日'!$D$4,'休みの日'!$B$7:$B$56)=0,"・",IF(_xlfn.NETWORKDAYS.INTL($K15,X$9,'休みの日'!$D$4,'休みの日'!$B$7:$B$56)&lt;=ROUND(N($O15)*N($Q15),0),"■","□")),""))</f>
        <v/>
      </c>
      <c r="Y15" s="30">
        <f>IF(OR($K15="",$M15="",Y$9=""),"",IF(AND(Y$9&gt;=$K15,Y$9&lt;=$M15),IF(_xlfn.NETWORKDAYS.INTL(Y$9,Y$9,'休みの日'!$D$4,'休みの日'!$B$7:$B$56)=0,"・",IF(_xlfn.NETWORKDAYS.INTL($K15,Y$9,'休みの日'!$D$4,'休みの日'!$B$7:$B$56)&lt;=ROUND(N($O15)*N($Q15),0),"■","□")),""))</f>
        <v/>
      </c>
      <c r="Z15" s="30">
        <f>IF(OR($K15="",$M15="",Z$9=""),"",IF(AND(Z$9&gt;=$K15,Z$9&lt;=$M15),IF(_xlfn.NETWORKDAYS.INTL(Z$9,Z$9,'休みの日'!$D$4,'休みの日'!$B$7:$B$56)=0,"・",IF(_xlfn.NETWORKDAYS.INTL($K15,Z$9,'休みの日'!$D$4,'休みの日'!$B$7:$B$56)&lt;=ROUND(N($O15)*N($Q15),0),"■","□")),""))</f>
        <v/>
      </c>
      <c r="AA15" s="30">
        <f>IF(OR($K15="",$M15="",AA$9=""),"",IF(AND(AA$9&gt;=$K15,AA$9&lt;=$M15),IF(_xlfn.NETWORKDAYS.INTL(AA$9,AA$9,'休みの日'!$D$4,'休みの日'!$B$7:$B$56)=0,"・",IF(_xlfn.NETWORKDAYS.INTL($K15,AA$9,'休みの日'!$D$4,'休みの日'!$B$7:$B$56)&lt;=ROUND(N($O15)*N($Q15),0),"■","□")),""))</f>
        <v/>
      </c>
      <c r="AB15" s="30">
        <f>IF(OR($K15="",$M15="",AB$9=""),"",IF(AND(AB$9&gt;=$K15,AB$9&lt;=$M15),IF(_xlfn.NETWORKDAYS.INTL(AB$9,AB$9,'休みの日'!$D$4,'休みの日'!$B$7:$B$56)=0,"・",IF(_xlfn.NETWORKDAYS.INTL($K15,AB$9,'休みの日'!$D$4,'休みの日'!$B$7:$B$56)&lt;=ROUND(N($O15)*N($Q15),0),"■","□")),""))</f>
        <v/>
      </c>
      <c r="AC15" s="30">
        <f>IF(OR($K15="",$M15="",AC$9=""),"",IF(AND(AC$9&gt;=$K15,AC$9&lt;=$M15),IF(_xlfn.NETWORKDAYS.INTL(AC$9,AC$9,'休みの日'!$D$4,'休みの日'!$B$7:$B$56)=0,"・",IF(_xlfn.NETWORKDAYS.INTL($K15,AC$9,'休みの日'!$D$4,'休みの日'!$B$7:$B$56)&lt;=ROUND(N($O15)*N($Q15),0),"■","□")),""))</f>
        <v/>
      </c>
      <c r="AD15" s="30">
        <f>IF(OR($K15="",$M15="",AD$9=""),"",IF(AND(AD$9&gt;=$K15,AD$9&lt;=$M15),IF(_xlfn.NETWORKDAYS.INTL(AD$9,AD$9,'休みの日'!$D$4,'休みの日'!$B$7:$B$56)=0,"・",IF(_xlfn.NETWORKDAYS.INTL($K15,AD$9,'休みの日'!$D$4,'休みの日'!$B$7:$B$56)&lt;=ROUND(N($O15)*N($Q15),0),"■","□")),""))</f>
        <v/>
      </c>
      <c r="AE15" s="30">
        <f>IF(OR($K15="",$M15="",AE$9=""),"",IF(AND(AE$9&gt;=$K15,AE$9&lt;=$M15),IF(_xlfn.NETWORKDAYS.INTL(AE$9,AE$9,'休みの日'!$D$4,'休みの日'!$B$7:$B$56)=0,"・",IF(_xlfn.NETWORKDAYS.INTL($K15,AE$9,'休みの日'!$D$4,'休みの日'!$B$7:$B$56)&lt;=ROUND(N($O15)*N($Q15),0),"■","□")),""))</f>
        <v/>
      </c>
      <c r="AF15" s="30">
        <f>IF(OR($K15="",$M15="",AF$9=""),"",IF(AND(AF$9&gt;=$K15,AF$9&lt;=$M15),IF(_xlfn.NETWORKDAYS.INTL(AF$9,AF$9,'休みの日'!$D$4,'休みの日'!$B$7:$B$56)=0,"・",IF(_xlfn.NETWORKDAYS.INTL($K15,AF$9,'休みの日'!$D$4,'休みの日'!$B$7:$B$56)&lt;=ROUND(N($O15)*N($Q15),0),"■","□")),""))</f>
        <v/>
      </c>
      <c r="AG15" s="30">
        <f>IF(OR($K15="",$M15="",AG$9=""),"",IF(AND(AG$9&gt;=$K15,AG$9&lt;=$M15),IF(_xlfn.NETWORKDAYS.INTL(AG$9,AG$9,'休みの日'!$D$4,'休みの日'!$B$7:$B$56)=0,"・",IF(_xlfn.NETWORKDAYS.INTL($K15,AG$9,'休みの日'!$D$4,'休みの日'!$B$7:$B$56)&lt;=ROUND(N($O15)*N($Q15),0),"■","□")),""))</f>
        <v/>
      </c>
      <c r="AH15" s="30">
        <f>IF(OR($K15="",$M15="",AH$9=""),"",IF(AND(AH$9&gt;=$K15,AH$9&lt;=$M15),IF(_xlfn.NETWORKDAYS.INTL(AH$9,AH$9,'休みの日'!$D$4,'休みの日'!$B$7:$B$56)=0,"・",IF(_xlfn.NETWORKDAYS.INTL($K15,AH$9,'休みの日'!$D$4,'休みの日'!$B$7:$B$56)&lt;=ROUND(N($O15)*N($Q15),0),"■","□")),""))</f>
        <v/>
      </c>
      <c r="AI15" s="30">
        <f>IF(OR($K15="",$M15="",AI$9=""),"",IF(AND(AI$9&gt;=$K15,AI$9&lt;=$M15),IF(_xlfn.NETWORKDAYS.INTL(AI$9,AI$9,'休みの日'!$D$4,'休みの日'!$B$7:$B$56)=0,"・",IF(_xlfn.NETWORKDAYS.INTL($K15,AI$9,'休みの日'!$D$4,'休みの日'!$B$7:$B$56)&lt;=ROUND(N($O15)*N($Q15),0),"■","□")),""))</f>
        <v/>
      </c>
      <c r="AJ15" s="30">
        <f>IF(OR($K15="",$M15="",AJ$9=""),"",IF(AND(AJ$9&gt;=$K15,AJ$9&lt;=$M15),IF(_xlfn.NETWORKDAYS.INTL(AJ$9,AJ$9,'休みの日'!$D$4,'休みの日'!$B$7:$B$56)=0,"・",IF(_xlfn.NETWORKDAYS.INTL($K15,AJ$9,'休みの日'!$D$4,'休みの日'!$B$7:$B$56)&lt;=ROUND(N($O15)*N($Q15),0),"■","□")),""))</f>
        <v/>
      </c>
      <c r="AK15" s="30">
        <f>IF(OR($K15="",$M15="",AK$9=""),"",IF(AND(AK$9&gt;=$K15,AK$9&lt;=$M15),IF(_xlfn.NETWORKDAYS.INTL(AK$9,AK$9,'休みの日'!$D$4,'休みの日'!$B$7:$B$56)=0,"・",IF(_xlfn.NETWORKDAYS.INTL($K15,AK$9,'休みの日'!$D$4,'休みの日'!$B$7:$B$56)&lt;=ROUND(N($O15)*N($Q15),0),"■","□")),""))</f>
        <v/>
      </c>
      <c r="AL15" s="30">
        <f>IF(OR($K15="",$M15="",AL$9=""),"",IF(AND(AL$9&gt;=$K15,AL$9&lt;=$M15),IF(_xlfn.NETWORKDAYS.INTL(AL$9,AL$9,'休みの日'!$D$4,'休みの日'!$B$7:$B$56)=0,"・",IF(_xlfn.NETWORKDAYS.INTL($K15,AL$9,'休みの日'!$D$4,'休みの日'!$B$7:$B$56)&lt;=ROUND(N($O15)*N($Q15),0),"■","□")),""))</f>
        <v/>
      </c>
      <c r="AM15" s="30">
        <f>IF(OR($K15="",$M15="",AM$9=""),"",IF(AND(AM$9&gt;=$K15,AM$9&lt;=$M15),IF(_xlfn.NETWORKDAYS.INTL(AM$9,AM$9,'休みの日'!$D$4,'休みの日'!$B$7:$B$56)=0,"・",IF(_xlfn.NETWORKDAYS.INTL($K15,AM$9,'休みの日'!$D$4,'休みの日'!$B$7:$B$56)&lt;=ROUND(N($O15)*N($Q15),0),"■","□")),""))</f>
        <v/>
      </c>
      <c r="AN15" s="30">
        <f>IF(OR($K15="",$M15="",AN$9=""),"",IF(AND(AN$9&gt;=$K15,AN$9&lt;=$M15),IF(_xlfn.NETWORKDAYS.INTL(AN$9,AN$9,'休みの日'!$D$4,'休みの日'!$B$7:$B$56)=0,"・",IF(_xlfn.NETWORKDAYS.INTL($K15,AN$9,'休みの日'!$D$4,'休みの日'!$B$7:$B$56)&lt;=ROUND(N($O15)*N($Q15),0),"■","□")),""))</f>
        <v/>
      </c>
      <c r="AO15" s="30">
        <f>IF(OR($K15="",$M15="",AO$9=""),"",IF(AND(AO$9&gt;=$K15,AO$9&lt;=$M15),IF(_xlfn.NETWORKDAYS.INTL(AO$9,AO$9,'休みの日'!$D$4,'休みの日'!$B$7:$B$56)=0,"・",IF(_xlfn.NETWORKDAYS.INTL($K15,AO$9,'休みの日'!$D$4,'休みの日'!$B$7:$B$56)&lt;=ROUND(N($O15)*N($Q15),0),"■","□")),""))</f>
        <v/>
      </c>
      <c r="AP15" s="30">
        <f>IF(OR($K15="",$M15="",AP$9=""),"",IF(AND(AP$9&gt;=$K15,AP$9&lt;=$M15),IF(_xlfn.NETWORKDAYS.INTL(AP$9,AP$9,'休みの日'!$D$4,'休みの日'!$B$7:$B$56)=0,"・",IF(_xlfn.NETWORKDAYS.INTL($K15,AP$9,'休みの日'!$D$4,'休みの日'!$B$7:$B$56)&lt;=ROUND(N($O15)*N($Q15),0),"■","□")),""))</f>
        <v/>
      </c>
      <c r="AQ15" s="30">
        <f>IF(OR($K15="",$M15="",AQ$9=""),"",IF(AND(AQ$9&gt;=$K15,AQ$9&lt;=$M15),IF(_xlfn.NETWORKDAYS.INTL(AQ$9,AQ$9,'休みの日'!$D$4,'休みの日'!$B$7:$B$56)=0,"・",IF(_xlfn.NETWORKDAYS.INTL($K15,AQ$9,'休みの日'!$D$4,'休みの日'!$B$7:$B$56)&lt;=ROUND(N($O15)*N($Q15),0),"■","□")),""))</f>
        <v/>
      </c>
      <c r="AR15" s="30">
        <f>IF(OR($K15="",$M15="",AR$9=""),"",IF(AND(AR$9&gt;=$K15,AR$9&lt;=$M15),IF(_xlfn.NETWORKDAYS.INTL(AR$9,AR$9,'休みの日'!$D$4,'休みの日'!$B$7:$B$56)=0,"・",IF(_xlfn.NETWORKDAYS.INTL($K15,AR$9,'休みの日'!$D$4,'休みの日'!$B$7:$B$56)&lt;=ROUND(N($O15)*N($Q15),0),"■","□")),""))</f>
        <v/>
      </c>
      <c r="AS15" s="30">
        <f>IF(OR($K15="",$M15="",AS$9=""),"",IF(AND(AS$9&gt;=$K15,AS$9&lt;=$M15),IF(_xlfn.NETWORKDAYS.INTL(AS$9,AS$9,'休みの日'!$D$4,'休みの日'!$B$7:$B$56)=0,"・",IF(_xlfn.NETWORKDAYS.INTL($K15,AS$9,'休みの日'!$D$4,'休みの日'!$B$7:$B$56)&lt;=ROUND(N($O15)*N($Q15),0),"■","□")),""))</f>
        <v/>
      </c>
      <c r="AT15" s="30">
        <f>IF(OR($K15="",$M15="",AT$9=""),"",IF(AND(AT$9&gt;=$K15,AT$9&lt;=$M15),IF(_xlfn.NETWORKDAYS.INTL(AT$9,AT$9,'休みの日'!$D$4,'休みの日'!$B$7:$B$56)=0,"・",IF(_xlfn.NETWORKDAYS.INTL($K15,AT$9,'休みの日'!$D$4,'休みの日'!$B$7:$B$56)&lt;=ROUND(N($O15)*N($Q15),0),"■","□")),""))</f>
        <v/>
      </c>
      <c r="AU15" s="30">
        <f>IF(OR($K15="",$M15="",AU$9=""),"",IF(AND(AU$9&gt;=$K15,AU$9&lt;=$M15),IF(_xlfn.NETWORKDAYS.INTL(AU$9,AU$9,'休みの日'!$D$4,'休みの日'!$B$7:$B$56)=0,"・",IF(_xlfn.NETWORKDAYS.INTL($K15,AU$9,'休みの日'!$D$4,'休みの日'!$B$7:$B$56)&lt;=ROUND(N($O15)*N($Q15),0),"■","□")),""))</f>
        <v/>
      </c>
      <c r="AV15" s="30">
        <f>IF(OR($K15="",$M15="",AV$9=""),"",IF(AND(AV$9&gt;=$K15,AV$9&lt;=$M15),IF(_xlfn.NETWORKDAYS.INTL(AV$9,AV$9,'休みの日'!$D$4,'休みの日'!$B$7:$B$56)=0,"・",IF(_xlfn.NETWORKDAYS.INTL($K15,AV$9,'休みの日'!$D$4,'休みの日'!$B$7:$B$56)&lt;=ROUND(N($O15)*N($Q15),0),"■","□")),""))</f>
        <v/>
      </c>
      <c r="AW15" s="30">
        <f>IF(OR($K15="",$M15="",AW$9=""),"",IF(AND(AW$9&gt;=$K15,AW$9&lt;=$M15),IF(_xlfn.NETWORKDAYS.INTL(AW$9,AW$9,'休みの日'!$D$4,'休みの日'!$B$7:$B$56)=0,"・",IF(_xlfn.NETWORKDAYS.INTL($K15,AW$9,'休みの日'!$D$4,'休みの日'!$B$7:$B$56)&lt;=ROUND(N($O15)*N($Q15),0),"■","□")),""))</f>
        <v/>
      </c>
      <c r="AX15" s="30">
        <f>IF(OR($K15="",$M15="",AX$9=""),"",IF(AND(AX$9&gt;=$K15,AX$9&lt;=$M15),IF(_xlfn.NETWORKDAYS.INTL(AX$9,AX$9,'休みの日'!$D$4,'休みの日'!$B$7:$B$56)=0,"・",IF(_xlfn.NETWORKDAYS.INTL($K15,AX$9,'休みの日'!$D$4,'休みの日'!$B$7:$B$56)&lt;=ROUND(N($O15)*N($Q15),0),"■","□")),""))</f>
        <v/>
      </c>
      <c r="AY15" s="30">
        <f>IF(OR($K15="",$M15="",AY$9=""),"",IF(AND(AY$9&gt;=$K15,AY$9&lt;=$M15),IF(_xlfn.NETWORKDAYS.INTL(AY$9,AY$9,'休みの日'!$D$4,'休みの日'!$B$7:$B$56)=0,"・",IF(_xlfn.NETWORKDAYS.INTL($K15,AY$9,'休みの日'!$D$4,'休みの日'!$B$7:$B$56)&lt;=ROUND(N($O15)*N($Q15),0),"■","□")),""))</f>
        <v/>
      </c>
      <c r="AZ15" s="30">
        <f>IF(OR($K15="",$M15="",AZ$9=""),"",IF(AND(AZ$9&gt;=$K15,AZ$9&lt;=$M15),IF(_xlfn.NETWORKDAYS.INTL(AZ$9,AZ$9,'休みの日'!$D$4,'休みの日'!$B$7:$B$56)=0,"・",IF(_xlfn.NETWORKDAYS.INTL($K15,AZ$9,'休みの日'!$D$4,'休みの日'!$B$7:$B$56)&lt;=ROUND(N($O15)*N($Q15),0),"■","□")),""))</f>
        <v/>
      </c>
      <c r="BA15" s="30">
        <f>IF(OR($K15="",$M15="",BA$9=""),"",IF(AND(BA$9&gt;=$K15,BA$9&lt;=$M15),IF(_xlfn.NETWORKDAYS.INTL(BA$9,BA$9,'休みの日'!$D$4,'休みの日'!$B$7:$B$56)=0,"・",IF(_xlfn.NETWORKDAYS.INTL($K15,BA$9,'休みの日'!$D$4,'休みの日'!$B$7:$B$56)&lt;=ROUND(N($O15)*N($Q15),0),"■","□")),""))</f>
        <v/>
      </c>
      <c r="BB15" s="30">
        <f>IF(OR($K15="",$M15="",BB$9=""),"",IF(AND(BB$9&gt;=$K15,BB$9&lt;=$M15),IF(_xlfn.NETWORKDAYS.INTL(BB$9,BB$9,'休みの日'!$D$4,'休みの日'!$B$7:$B$56)=0,"・",IF(_xlfn.NETWORKDAYS.INTL($K15,BB$9,'休みの日'!$D$4,'休みの日'!$B$7:$B$56)&lt;=ROUND(N($O15)*N($Q15),0),"■","□")),""))</f>
        <v/>
      </c>
    </row>
    <row r="16" ht="22" customHeight="1">
      <c r="A16" s="22" t="inlineStr">
        <is>
          <t>6</t>
        </is>
      </c>
      <c r="B16" s="23" t="inlineStr">
        <is>
          <t>展示品・機材の手配と梱包</t>
        </is>
      </c>
      <c r="C16" s="6" t="n"/>
      <c r="D16" s="6" t="n"/>
      <c r="E16" s="6" t="n"/>
      <c r="F16" s="6" t="n"/>
      <c r="G16" s="6" t="n"/>
      <c r="H16" s="6" t="n"/>
      <c r="I16" s="24" t="inlineStr">
        <is>
          <t>大野</t>
        </is>
      </c>
      <c r="J16" s="6" t="n"/>
      <c r="K16" s="25" t="n">
        <v>46331</v>
      </c>
      <c r="L16" s="6" t="n"/>
      <c r="M16" s="25" t="n">
        <v>46335</v>
      </c>
      <c r="N16" s="6" t="n"/>
      <c r="O16" s="26">
        <f>IF(OR($K16="",$M16=""),"",_xlfn.NETWORKDAYS.INTL($K16,$M16,'休みの日'!$D$4,'休みの日'!$B$7:$B$56))</f>
        <v/>
      </c>
      <c r="P16" s="9" t="n"/>
      <c r="Q16" s="27" t="n"/>
      <c r="R16" s="6" t="n"/>
      <c r="S16" s="28">
        <f>IF(OR($O16="",$AG$3=""),"",IF($O16&lt;=0,"",IF($AG$3&lt;$K16,0,IF($AG$3&gt;=$M16,1,_xlfn.NETWORKDAYS.INTL($K16,$AG$3,'休みの日'!$D$4,'休みの日'!$B$7:$B$56)/$O16))))</f>
        <v/>
      </c>
      <c r="T16" s="9" t="n"/>
      <c r="U16" s="29">
        <f>IF(OR($B16="",$K16="",$M16=""),"",IF(N($Q16)&gt;=1,"完了",IF($AG$3&gt;$M16,"遅れ",IF($AG$3&lt;$K16,IF(N($Q16)&gt;0,"予定どおり","着手前"),IF($S16="","",IF(ROUND(N($Q16)*100,1)-ROUND($S16*100,1)&lt;=-$AR$3,"遅れ",IF(N($Q16)&lt;$S16,"やや遅れ","予定どおり")))))))</f>
        <v/>
      </c>
      <c r="V16" s="9" t="n"/>
      <c r="W16" s="9" t="n"/>
      <c r="X16" s="30">
        <f>IF(OR($K16="",$M16="",X$9=""),"",IF(AND(X$9&gt;=$K16,X$9&lt;=$M16),IF(_xlfn.NETWORKDAYS.INTL(X$9,X$9,'休みの日'!$D$4,'休みの日'!$B$7:$B$56)=0,"・",IF(_xlfn.NETWORKDAYS.INTL($K16,X$9,'休みの日'!$D$4,'休みの日'!$B$7:$B$56)&lt;=ROUND(N($O16)*N($Q16),0),"■","□")),""))</f>
        <v/>
      </c>
      <c r="Y16" s="30">
        <f>IF(OR($K16="",$M16="",Y$9=""),"",IF(AND(Y$9&gt;=$K16,Y$9&lt;=$M16),IF(_xlfn.NETWORKDAYS.INTL(Y$9,Y$9,'休みの日'!$D$4,'休みの日'!$B$7:$B$56)=0,"・",IF(_xlfn.NETWORKDAYS.INTL($K16,Y$9,'休みの日'!$D$4,'休みの日'!$B$7:$B$56)&lt;=ROUND(N($O16)*N($Q16),0),"■","□")),""))</f>
        <v/>
      </c>
      <c r="Z16" s="30">
        <f>IF(OR($K16="",$M16="",Z$9=""),"",IF(AND(Z$9&gt;=$K16,Z$9&lt;=$M16),IF(_xlfn.NETWORKDAYS.INTL(Z$9,Z$9,'休みの日'!$D$4,'休みの日'!$B$7:$B$56)=0,"・",IF(_xlfn.NETWORKDAYS.INTL($K16,Z$9,'休みの日'!$D$4,'休みの日'!$B$7:$B$56)&lt;=ROUND(N($O16)*N($Q16),0),"■","□")),""))</f>
        <v/>
      </c>
      <c r="AA16" s="30">
        <f>IF(OR($K16="",$M16="",AA$9=""),"",IF(AND(AA$9&gt;=$K16,AA$9&lt;=$M16),IF(_xlfn.NETWORKDAYS.INTL(AA$9,AA$9,'休みの日'!$D$4,'休みの日'!$B$7:$B$56)=0,"・",IF(_xlfn.NETWORKDAYS.INTL($K16,AA$9,'休みの日'!$D$4,'休みの日'!$B$7:$B$56)&lt;=ROUND(N($O16)*N($Q16),0),"■","□")),""))</f>
        <v/>
      </c>
      <c r="AB16" s="30">
        <f>IF(OR($K16="",$M16="",AB$9=""),"",IF(AND(AB$9&gt;=$K16,AB$9&lt;=$M16),IF(_xlfn.NETWORKDAYS.INTL(AB$9,AB$9,'休みの日'!$D$4,'休みの日'!$B$7:$B$56)=0,"・",IF(_xlfn.NETWORKDAYS.INTL($K16,AB$9,'休みの日'!$D$4,'休みの日'!$B$7:$B$56)&lt;=ROUND(N($O16)*N($Q16),0),"■","□")),""))</f>
        <v/>
      </c>
      <c r="AC16" s="30">
        <f>IF(OR($K16="",$M16="",AC$9=""),"",IF(AND(AC$9&gt;=$K16,AC$9&lt;=$M16),IF(_xlfn.NETWORKDAYS.INTL(AC$9,AC$9,'休みの日'!$D$4,'休みの日'!$B$7:$B$56)=0,"・",IF(_xlfn.NETWORKDAYS.INTL($K16,AC$9,'休みの日'!$D$4,'休みの日'!$B$7:$B$56)&lt;=ROUND(N($O16)*N($Q16),0),"■","□")),""))</f>
        <v/>
      </c>
      <c r="AD16" s="30">
        <f>IF(OR($K16="",$M16="",AD$9=""),"",IF(AND(AD$9&gt;=$K16,AD$9&lt;=$M16),IF(_xlfn.NETWORKDAYS.INTL(AD$9,AD$9,'休みの日'!$D$4,'休みの日'!$B$7:$B$56)=0,"・",IF(_xlfn.NETWORKDAYS.INTL($K16,AD$9,'休みの日'!$D$4,'休みの日'!$B$7:$B$56)&lt;=ROUND(N($O16)*N($Q16),0),"■","□")),""))</f>
        <v/>
      </c>
      <c r="AE16" s="30">
        <f>IF(OR($K16="",$M16="",AE$9=""),"",IF(AND(AE$9&gt;=$K16,AE$9&lt;=$M16),IF(_xlfn.NETWORKDAYS.INTL(AE$9,AE$9,'休みの日'!$D$4,'休みの日'!$B$7:$B$56)=0,"・",IF(_xlfn.NETWORKDAYS.INTL($K16,AE$9,'休みの日'!$D$4,'休みの日'!$B$7:$B$56)&lt;=ROUND(N($O16)*N($Q16),0),"■","□")),""))</f>
        <v/>
      </c>
      <c r="AF16" s="30">
        <f>IF(OR($K16="",$M16="",AF$9=""),"",IF(AND(AF$9&gt;=$K16,AF$9&lt;=$M16),IF(_xlfn.NETWORKDAYS.INTL(AF$9,AF$9,'休みの日'!$D$4,'休みの日'!$B$7:$B$56)=0,"・",IF(_xlfn.NETWORKDAYS.INTL($K16,AF$9,'休みの日'!$D$4,'休みの日'!$B$7:$B$56)&lt;=ROUND(N($O16)*N($Q16),0),"■","□")),""))</f>
        <v/>
      </c>
      <c r="AG16" s="30">
        <f>IF(OR($K16="",$M16="",AG$9=""),"",IF(AND(AG$9&gt;=$K16,AG$9&lt;=$M16),IF(_xlfn.NETWORKDAYS.INTL(AG$9,AG$9,'休みの日'!$D$4,'休みの日'!$B$7:$B$56)=0,"・",IF(_xlfn.NETWORKDAYS.INTL($K16,AG$9,'休みの日'!$D$4,'休みの日'!$B$7:$B$56)&lt;=ROUND(N($O16)*N($Q16),0),"■","□")),""))</f>
        <v/>
      </c>
      <c r="AH16" s="30">
        <f>IF(OR($K16="",$M16="",AH$9=""),"",IF(AND(AH$9&gt;=$K16,AH$9&lt;=$M16),IF(_xlfn.NETWORKDAYS.INTL(AH$9,AH$9,'休みの日'!$D$4,'休みの日'!$B$7:$B$56)=0,"・",IF(_xlfn.NETWORKDAYS.INTL($K16,AH$9,'休みの日'!$D$4,'休みの日'!$B$7:$B$56)&lt;=ROUND(N($O16)*N($Q16),0),"■","□")),""))</f>
        <v/>
      </c>
      <c r="AI16" s="30">
        <f>IF(OR($K16="",$M16="",AI$9=""),"",IF(AND(AI$9&gt;=$K16,AI$9&lt;=$M16),IF(_xlfn.NETWORKDAYS.INTL(AI$9,AI$9,'休みの日'!$D$4,'休みの日'!$B$7:$B$56)=0,"・",IF(_xlfn.NETWORKDAYS.INTL($K16,AI$9,'休みの日'!$D$4,'休みの日'!$B$7:$B$56)&lt;=ROUND(N($O16)*N($Q16),0),"■","□")),""))</f>
        <v/>
      </c>
      <c r="AJ16" s="30">
        <f>IF(OR($K16="",$M16="",AJ$9=""),"",IF(AND(AJ$9&gt;=$K16,AJ$9&lt;=$M16),IF(_xlfn.NETWORKDAYS.INTL(AJ$9,AJ$9,'休みの日'!$D$4,'休みの日'!$B$7:$B$56)=0,"・",IF(_xlfn.NETWORKDAYS.INTL($K16,AJ$9,'休みの日'!$D$4,'休みの日'!$B$7:$B$56)&lt;=ROUND(N($O16)*N($Q16),0),"■","□")),""))</f>
        <v/>
      </c>
      <c r="AK16" s="30">
        <f>IF(OR($K16="",$M16="",AK$9=""),"",IF(AND(AK$9&gt;=$K16,AK$9&lt;=$M16),IF(_xlfn.NETWORKDAYS.INTL(AK$9,AK$9,'休みの日'!$D$4,'休みの日'!$B$7:$B$56)=0,"・",IF(_xlfn.NETWORKDAYS.INTL($K16,AK$9,'休みの日'!$D$4,'休みの日'!$B$7:$B$56)&lt;=ROUND(N($O16)*N($Q16),0),"■","□")),""))</f>
        <v/>
      </c>
      <c r="AL16" s="30">
        <f>IF(OR($K16="",$M16="",AL$9=""),"",IF(AND(AL$9&gt;=$K16,AL$9&lt;=$M16),IF(_xlfn.NETWORKDAYS.INTL(AL$9,AL$9,'休みの日'!$D$4,'休みの日'!$B$7:$B$56)=0,"・",IF(_xlfn.NETWORKDAYS.INTL($K16,AL$9,'休みの日'!$D$4,'休みの日'!$B$7:$B$56)&lt;=ROUND(N($O16)*N($Q16),0),"■","□")),""))</f>
        <v/>
      </c>
      <c r="AM16" s="30">
        <f>IF(OR($K16="",$M16="",AM$9=""),"",IF(AND(AM$9&gt;=$K16,AM$9&lt;=$M16),IF(_xlfn.NETWORKDAYS.INTL(AM$9,AM$9,'休みの日'!$D$4,'休みの日'!$B$7:$B$56)=0,"・",IF(_xlfn.NETWORKDAYS.INTL($K16,AM$9,'休みの日'!$D$4,'休みの日'!$B$7:$B$56)&lt;=ROUND(N($O16)*N($Q16),0),"■","□")),""))</f>
        <v/>
      </c>
      <c r="AN16" s="30">
        <f>IF(OR($K16="",$M16="",AN$9=""),"",IF(AND(AN$9&gt;=$K16,AN$9&lt;=$M16),IF(_xlfn.NETWORKDAYS.INTL(AN$9,AN$9,'休みの日'!$D$4,'休みの日'!$B$7:$B$56)=0,"・",IF(_xlfn.NETWORKDAYS.INTL($K16,AN$9,'休みの日'!$D$4,'休みの日'!$B$7:$B$56)&lt;=ROUND(N($O16)*N($Q16),0),"■","□")),""))</f>
        <v/>
      </c>
      <c r="AO16" s="30">
        <f>IF(OR($K16="",$M16="",AO$9=""),"",IF(AND(AO$9&gt;=$K16,AO$9&lt;=$M16),IF(_xlfn.NETWORKDAYS.INTL(AO$9,AO$9,'休みの日'!$D$4,'休みの日'!$B$7:$B$56)=0,"・",IF(_xlfn.NETWORKDAYS.INTL($K16,AO$9,'休みの日'!$D$4,'休みの日'!$B$7:$B$56)&lt;=ROUND(N($O16)*N($Q16),0),"■","□")),""))</f>
        <v/>
      </c>
      <c r="AP16" s="30">
        <f>IF(OR($K16="",$M16="",AP$9=""),"",IF(AND(AP$9&gt;=$K16,AP$9&lt;=$M16),IF(_xlfn.NETWORKDAYS.INTL(AP$9,AP$9,'休みの日'!$D$4,'休みの日'!$B$7:$B$56)=0,"・",IF(_xlfn.NETWORKDAYS.INTL($K16,AP$9,'休みの日'!$D$4,'休みの日'!$B$7:$B$56)&lt;=ROUND(N($O16)*N($Q16),0),"■","□")),""))</f>
        <v/>
      </c>
      <c r="AQ16" s="30">
        <f>IF(OR($K16="",$M16="",AQ$9=""),"",IF(AND(AQ$9&gt;=$K16,AQ$9&lt;=$M16),IF(_xlfn.NETWORKDAYS.INTL(AQ$9,AQ$9,'休みの日'!$D$4,'休みの日'!$B$7:$B$56)=0,"・",IF(_xlfn.NETWORKDAYS.INTL($K16,AQ$9,'休みの日'!$D$4,'休みの日'!$B$7:$B$56)&lt;=ROUND(N($O16)*N($Q16),0),"■","□")),""))</f>
        <v/>
      </c>
      <c r="AR16" s="30">
        <f>IF(OR($K16="",$M16="",AR$9=""),"",IF(AND(AR$9&gt;=$K16,AR$9&lt;=$M16),IF(_xlfn.NETWORKDAYS.INTL(AR$9,AR$9,'休みの日'!$D$4,'休みの日'!$B$7:$B$56)=0,"・",IF(_xlfn.NETWORKDAYS.INTL($K16,AR$9,'休みの日'!$D$4,'休みの日'!$B$7:$B$56)&lt;=ROUND(N($O16)*N($Q16),0),"■","□")),""))</f>
        <v/>
      </c>
      <c r="AS16" s="30">
        <f>IF(OR($K16="",$M16="",AS$9=""),"",IF(AND(AS$9&gt;=$K16,AS$9&lt;=$M16),IF(_xlfn.NETWORKDAYS.INTL(AS$9,AS$9,'休みの日'!$D$4,'休みの日'!$B$7:$B$56)=0,"・",IF(_xlfn.NETWORKDAYS.INTL($K16,AS$9,'休みの日'!$D$4,'休みの日'!$B$7:$B$56)&lt;=ROUND(N($O16)*N($Q16),0),"■","□")),""))</f>
        <v/>
      </c>
      <c r="AT16" s="30">
        <f>IF(OR($K16="",$M16="",AT$9=""),"",IF(AND(AT$9&gt;=$K16,AT$9&lt;=$M16),IF(_xlfn.NETWORKDAYS.INTL(AT$9,AT$9,'休みの日'!$D$4,'休みの日'!$B$7:$B$56)=0,"・",IF(_xlfn.NETWORKDAYS.INTL($K16,AT$9,'休みの日'!$D$4,'休みの日'!$B$7:$B$56)&lt;=ROUND(N($O16)*N($Q16),0),"■","□")),""))</f>
        <v/>
      </c>
      <c r="AU16" s="30">
        <f>IF(OR($K16="",$M16="",AU$9=""),"",IF(AND(AU$9&gt;=$K16,AU$9&lt;=$M16),IF(_xlfn.NETWORKDAYS.INTL(AU$9,AU$9,'休みの日'!$D$4,'休みの日'!$B$7:$B$56)=0,"・",IF(_xlfn.NETWORKDAYS.INTL($K16,AU$9,'休みの日'!$D$4,'休みの日'!$B$7:$B$56)&lt;=ROUND(N($O16)*N($Q16),0),"■","□")),""))</f>
        <v/>
      </c>
      <c r="AV16" s="30">
        <f>IF(OR($K16="",$M16="",AV$9=""),"",IF(AND(AV$9&gt;=$K16,AV$9&lt;=$M16),IF(_xlfn.NETWORKDAYS.INTL(AV$9,AV$9,'休みの日'!$D$4,'休みの日'!$B$7:$B$56)=0,"・",IF(_xlfn.NETWORKDAYS.INTL($K16,AV$9,'休みの日'!$D$4,'休みの日'!$B$7:$B$56)&lt;=ROUND(N($O16)*N($Q16),0),"■","□")),""))</f>
        <v/>
      </c>
      <c r="AW16" s="30">
        <f>IF(OR($K16="",$M16="",AW$9=""),"",IF(AND(AW$9&gt;=$K16,AW$9&lt;=$M16),IF(_xlfn.NETWORKDAYS.INTL(AW$9,AW$9,'休みの日'!$D$4,'休みの日'!$B$7:$B$56)=0,"・",IF(_xlfn.NETWORKDAYS.INTL($K16,AW$9,'休みの日'!$D$4,'休みの日'!$B$7:$B$56)&lt;=ROUND(N($O16)*N($Q16),0),"■","□")),""))</f>
        <v/>
      </c>
      <c r="AX16" s="30">
        <f>IF(OR($K16="",$M16="",AX$9=""),"",IF(AND(AX$9&gt;=$K16,AX$9&lt;=$M16),IF(_xlfn.NETWORKDAYS.INTL(AX$9,AX$9,'休みの日'!$D$4,'休みの日'!$B$7:$B$56)=0,"・",IF(_xlfn.NETWORKDAYS.INTL($K16,AX$9,'休みの日'!$D$4,'休みの日'!$B$7:$B$56)&lt;=ROUND(N($O16)*N($Q16),0),"■","□")),""))</f>
        <v/>
      </c>
      <c r="AY16" s="30">
        <f>IF(OR($K16="",$M16="",AY$9=""),"",IF(AND(AY$9&gt;=$K16,AY$9&lt;=$M16),IF(_xlfn.NETWORKDAYS.INTL(AY$9,AY$9,'休みの日'!$D$4,'休みの日'!$B$7:$B$56)=0,"・",IF(_xlfn.NETWORKDAYS.INTL($K16,AY$9,'休みの日'!$D$4,'休みの日'!$B$7:$B$56)&lt;=ROUND(N($O16)*N($Q16),0),"■","□")),""))</f>
        <v/>
      </c>
      <c r="AZ16" s="30">
        <f>IF(OR($K16="",$M16="",AZ$9=""),"",IF(AND(AZ$9&gt;=$K16,AZ$9&lt;=$M16),IF(_xlfn.NETWORKDAYS.INTL(AZ$9,AZ$9,'休みの日'!$D$4,'休みの日'!$B$7:$B$56)=0,"・",IF(_xlfn.NETWORKDAYS.INTL($K16,AZ$9,'休みの日'!$D$4,'休みの日'!$B$7:$B$56)&lt;=ROUND(N($O16)*N($Q16),0),"■","□")),""))</f>
        <v/>
      </c>
      <c r="BA16" s="30">
        <f>IF(OR($K16="",$M16="",BA$9=""),"",IF(AND(BA$9&gt;=$K16,BA$9&lt;=$M16),IF(_xlfn.NETWORKDAYS.INTL(BA$9,BA$9,'休みの日'!$D$4,'休みの日'!$B$7:$B$56)=0,"・",IF(_xlfn.NETWORKDAYS.INTL($K16,BA$9,'休みの日'!$D$4,'休みの日'!$B$7:$B$56)&lt;=ROUND(N($O16)*N($Q16),0),"■","□")),""))</f>
        <v/>
      </c>
      <c r="BB16" s="30">
        <f>IF(OR($K16="",$M16="",BB$9=""),"",IF(AND(BB$9&gt;=$K16,BB$9&lt;=$M16),IF(_xlfn.NETWORKDAYS.INTL(BB$9,BB$9,'休みの日'!$D$4,'休みの日'!$B$7:$B$56)=0,"・",IF(_xlfn.NETWORKDAYS.INTL($K16,BB$9,'休みの日'!$D$4,'休みの日'!$B$7:$B$56)&lt;=ROUND(N($O16)*N($Q16),0),"■","□")),""))</f>
        <v/>
      </c>
    </row>
    <row r="17" ht="35" customHeight="1">
      <c r="A17" s="22" t="inlineStr">
        <is>
          <t>7</t>
        </is>
      </c>
      <c r="B17" s="23" t="inlineStr">
        <is>
          <t>パネル・チラシの入稿と印刷</t>
        </is>
      </c>
      <c r="C17" s="6" t="n"/>
      <c r="D17" s="6" t="n"/>
      <c r="E17" s="6" t="n"/>
      <c r="F17" s="6" t="n"/>
      <c r="G17" s="6" t="n"/>
      <c r="H17" s="6" t="n"/>
      <c r="I17" s="24" t="inlineStr">
        <is>
          <t>小林</t>
        </is>
      </c>
      <c r="J17" s="6" t="n"/>
      <c r="K17" s="25" t="n">
        <v>46332</v>
      </c>
      <c r="L17" s="6" t="n"/>
      <c r="M17" s="25" t="n">
        <v>46335</v>
      </c>
      <c r="N17" s="6" t="n"/>
      <c r="O17" s="26">
        <f>IF(OR($K17="",$M17=""),"",_xlfn.NETWORKDAYS.INTL($K17,$M17,'休みの日'!$D$4,'休みの日'!$B$7:$B$56))</f>
        <v/>
      </c>
      <c r="P17" s="9" t="n"/>
      <c r="Q17" s="27" t="n"/>
      <c r="R17" s="6" t="n"/>
      <c r="S17" s="28">
        <f>IF(OR($O17="",$AG$3=""),"",IF($O17&lt;=0,"",IF($AG$3&lt;$K17,0,IF($AG$3&gt;=$M17,1,_xlfn.NETWORKDAYS.INTL($K17,$AG$3,'休みの日'!$D$4,'休みの日'!$B$7:$B$56)/$O17))))</f>
        <v/>
      </c>
      <c r="T17" s="9" t="n"/>
      <c r="U17" s="29">
        <f>IF(OR($B17="",$K17="",$M17=""),"",IF(N($Q17)&gt;=1,"完了",IF($AG$3&gt;$M17,"遅れ",IF($AG$3&lt;$K17,IF(N($Q17)&gt;0,"予定どおり","着手前"),IF($S17="","",IF(ROUND(N($Q17)*100,1)-ROUND($S17*100,1)&lt;=-$AR$3,"遅れ",IF(N($Q17)&lt;$S17,"やや遅れ","予定どおり")))))))</f>
        <v/>
      </c>
      <c r="V17" s="9" t="n"/>
      <c r="W17" s="9" t="n"/>
      <c r="X17" s="30">
        <f>IF(OR($K17="",$M17="",X$9=""),"",IF(AND(X$9&gt;=$K17,X$9&lt;=$M17),IF(_xlfn.NETWORKDAYS.INTL(X$9,X$9,'休みの日'!$D$4,'休みの日'!$B$7:$B$56)=0,"・",IF(_xlfn.NETWORKDAYS.INTL($K17,X$9,'休みの日'!$D$4,'休みの日'!$B$7:$B$56)&lt;=ROUND(N($O17)*N($Q17),0),"■","□")),""))</f>
        <v/>
      </c>
      <c r="Y17" s="30">
        <f>IF(OR($K17="",$M17="",Y$9=""),"",IF(AND(Y$9&gt;=$K17,Y$9&lt;=$M17),IF(_xlfn.NETWORKDAYS.INTL(Y$9,Y$9,'休みの日'!$D$4,'休みの日'!$B$7:$B$56)=0,"・",IF(_xlfn.NETWORKDAYS.INTL($K17,Y$9,'休みの日'!$D$4,'休みの日'!$B$7:$B$56)&lt;=ROUND(N($O17)*N($Q17),0),"■","□")),""))</f>
        <v/>
      </c>
      <c r="Z17" s="30">
        <f>IF(OR($K17="",$M17="",Z$9=""),"",IF(AND(Z$9&gt;=$K17,Z$9&lt;=$M17),IF(_xlfn.NETWORKDAYS.INTL(Z$9,Z$9,'休みの日'!$D$4,'休みの日'!$B$7:$B$56)=0,"・",IF(_xlfn.NETWORKDAYS.INTL($K17,Z$9,'休みの日'!$D$4,'休みの日'!$B$7:$B$56)&lt;=ROUND(N($O17)*N($Q17),0),"■","□")),""))</f>
        <v/>
      </c>
      <c r="AA17" s="30">
        <f>IF(OR($K17="",$M17="",AA$9=""),"",IF(AND(AA$9&gt;=$K17,AA$9&lt;=$M17),IF(_xlfn.NETWORKDAYS.INTL(AA$9,AA$9,'休みの日'!$D$4,'休みの日'!$B$7:$B$56)=0,"・",IF(_xlfn.NETWORKDAYS.INTL($K17,AA$9,'休みの日'!$D$4,'休みの日'!$B$7:$B$56)&lt;=ROUND(N($O17)*N($Q17),0),"■","□")),""))</f>
        <v/>
      </c>
      <c r="AB17" s="30">
        <f>IF(OR($K17="",$M17="",AB$9=""),"",IF(AND(AB$9&gt;=$K17,AB$9&lt;=$M17),IF(_xlfn.NETWORKDAYS.INTL(AB$9,AB$9,'休みの日'!$D$4,'休みの日'!$B$7:$B$56)=0,"・",IF(_xlfn.NETWORKDAYS.INTL($K17,AB$9,'休みの日'!$D$4,'休みの日'!$B$7:$B$56)&lt;=ROUND(N($O17)*N($Q17),0),"■","□")),""))</f>
        <v/>
      </c>
      <c r="AC17" s="30">
        <f>IF(OR($K17="",$M17="",AC$9=""),"",IF(AND(AC$9&gt;=$K17,AC$9&lt;=$M17),IF(_xlfn.NETWORKDAYS.INTL(AC$9,AC$9,'休みの日'!$D$4,'休みの日'!$B$7:$B$56)=0,"・",IF(_xlfn.NETWORKDAYS.INTL($K17,AC$9,'休みの日'!$D$4,'休みの日'!$B$7:$B$56)&lt;=ROUND(N($O17)*N($Q17),0),"■","□")),""))</f>
        <v/>
      </c>
      <c r="AD17" s="30">
        <f>IF(OR($K17="",$M17="",AD$9=""),"",IF(AND(AD$9&gt;=$K17,AD$9&lt;=$M17),IF(_xlfn.NETWORKDAYS.INTL(AD$9,AD$9,'休みの日'!$D$4,'休みの日'!$B$7:$B$56)=0,"・",IF(_xlfn.NETWORKDAYS.INTL($K17,AD$9,'休みの日'!$D$4,'休みの日'!$B$7:$B$56)&lt;=ROUND(N($O17)*N($Q17),0),"■","□")),""))</f>
        <v/>
      </c>
      <c r="AE17" s="30">
        <f>IF(OR($K17="",$M17="",AE$9=""),"",IF(AND(AE$9&gt;=$K17,AE$9&lt;=$M17),IF(_xlfn.NETWORKDAYS.INTL(AE$9,AE$9,'休みの日'!$D$4,'休みの日'!$B$7:$B$56)=0,"・",IF(_xlfn.NETWORKDAYS.INTL($K17,AE$9,'休みの日'!$D$4,'休みの日'!$B$7:$B$56)&lt;=ROUND(N($O17)*N($Q17),0),"■","□")),""))</f>
        <v/>
      </c>
      <c r="AF17" s="30">
        <f>IF(OR($K17="",$M17="",AF$9=""),"",IF(AND(AF$9&gt;=$K17,AF$9&lt;=$M17),IF(_xlfn.NETWORKDAYS.INTL(AF$9,AF$9,'休みの日'!$D$4,'休みの日'!$B$7:$B$56)=0,"・",IF(_xlfn.NETWORKDAYS.INTL($K17,AF$9,'休みの日'!$D$4,'休みの日'!$B$7:$B$56)&lt;=ROUND(N($O17)*N($Q17),0),"■","□")),""))</f>
        <v/>
      </c>
      <c r="AG17" s="30">
        <f>IF(OR($K17="",$M17="",AG$9=""),"",IF(AND(AG$9&gt;=$K17,AG$9&lt;=$M17),IF(_xlfn.NETWORKDAYS.INTL(AG$9,AG$9,'休みの日'!$D$4,'休みの日'!$B$7:$B$56)=0,"・",IF(_xlfn.NETWORKDAYS.INTL($K17,AG$9,'休みの日'!$D$4,'休みの日'!$B$7:$B$56)&lt;=ROUND(N($O17)*N($Q17),0),"■","□")),""))</f>
        <v/>
      </c>
      <c r="AH17" s="30">
        <f>IF(OR($K17="",$M17="",AH$9=""),"",IF(AND(AH$9&gt;=$K17,AH$9&lt;=$M17),IF(_xlfn.NETWORKDAYS.INTL(AH$9,AH$9,'休みの日'!$D$4,'休みの日'!$B$7:$B$56)=0,"・",IF(_xlfn.NETWORKDAYS.INTL($K17,AH$9,'休みの日'!$D$4,'休みの日'!$B$7:$B$56)&lt;=ROUND(N($O17)*N($Q17),0),"■","□")),""))</f>
        <v/>
      </c>
      <c r="AI17" s="30">
        <f>IF(OR($K17="",$M17="",AI$9=""),"",IF(AND(AI$9&gt;=$K17,AI$9&lt;=$M17),IF(_xlfn.NETWORKDAYS.INTL(AI$9,AI$9,'休みの日'!$D$4,'休みの日'!$B$7:$B$56)=0,"・",IF(_xlfn.NETWORKDAYS.INTL($K17,AI$9,'休みの日'!$D$4,'休みの日'!$B$7:$B$56)&lt;=ROUND(N($O17)*N($Q17),0),"■","□")),""))</f>
        <v/>
      </c>
      <c r="AJ17" s="30">
        <f>IF(OR($K17="",$M17="",AJ$9=""),"",IF(AND(AJ$9&gt;=$K17,AJ$9&lt;=$M17),IF(_xlfn.NETWORKDAYS.INTL(AJ$9,AJ$9,'休みの日'!$D$4,'休みの日'!$B$7:$B$56)=0,"・",IF(_xlfn.NETWORKDAYS.INTL($K17,AJ$9,'休みの日'!$D$4,'休みの日'!$B$7:$B$56)&lt;=ROUND(N($O17)*N($Q17),0),"■","□")),""))</f>
        <v/>
      </c>
      <c r="AK17" s="30">
        <f>IF(OR($K17="",$M17="",AK$9=""),"",IF(AND(AK$9&gt;=$K17,AK$9&lt;=$M17),IF(_xlfn.NETWORKDAYS.INTL(AK$9,AK$9,'休みの日'!$D$4,'休みの日'!$B$7:$B$56)=0,"・",IF(_xlfn.NETWORKDAYS.INTL($K17,AK$9,'休みの日'!$D$4,'休みの日'!$B$7:$B$56)&lt;=ROUND(N($O17)*N($Q17),0),"■","□")),""))</f>
        <v/>
      </c>
      <c r="AL17" s="30">
        <f>IF(OR($K17="",$M17="",AL$9=""),"",IF(AND(AL$9&gt;=$K17,AL$9&lt;=$M17),IF(_xlfn.NETWORKDAYS.INTL(AL$9,AL$9,'休みの日'!$D$4,'休みの日'!$B$7:$B$56)=0,"・",IF(_xlfn.NETWORKDAYS.INTL($K17,AL$9,'休みの日'!$D$4,'休みの日'!$B$7:$B$56)&lt;=ROUND(N($O17)*N($Q17),0),"■","□")),""))</f>
        <v/>
      </c>
      <c r="AM17" s="30">
        <f>IF(OR($K17="",$M17="",AM$9=""),"",IF(AND(AM$9&gt;=$K17,AM$9&lt;=$M17),IF(_xlfn.NETWORKDAYS.INTL(AM$9,AM$9,'休みの日'!$D$4,'休みの日'!$B$7:$B$56)=0,"・",IF(_xlfn.NETWORKDAYS.INTL($K17,AM$9,'休みの日'!$D$4,'休みの日'!$B$7:$B$56)&lt;=ROUND(N($O17)*N($Q17),0),"■","□")),""))</f>
        <v/>
      </c>
      <c r="AN17" s="30">
        <f>IF(OR($K17="",$M17="",AN$9=""),"",IF(AND(AN$9&gt;=$K17,AN$9&lt;=$M17),IF(_xlfn.NETWORKDAYS.INTL(AN$9,AN$9,'休みの日'!$D$4,'休みの日'!$B$7:$B$56)=0,"・",IF(_xlfn.NETWORKDAYS.INTL($K17,AN$9,'休みの日'!$D$4,'休みの日'!$B$7:$B$56)&lt;=ROUND(N($O17)*N($Q17),0),"■","□")),""))</f>
        <v/>
      </c>
      <c r="AO17" s="30">
        <f>IF(OR($K17="",$M17="",AO$9=""),"",IF(AND(AO$9&gt;=$K17,AO$9&lt;=$M17),IF(_xlfn.NETWORKDAYS.INTL(AO$9,AO$9,'休みの日'!$D$4,'休みの日'!$B$7:$B$56)=0,"・",IF(_xlfn.NETWORKDAYS.INTL($K17,AO$9,'休みの日'!$D$4,'休みの日'!$B$7:$B$56)&lt;=ROUND(N($O17)*N($Q17),0),"■","□")),""))</f>
        <v/>
      </c>
      <c r="AP17" s="30">
        <f>IF(OR($K17="",$M17="",AP$9=""),"",IF(AND(AP$9&gt;=$K17,AP$9&lt;=$M17),IF(_xlfn.NETWORKDAYS.INTL(AP$9,AP$9,'休みの日'!$D$4,'休みの日'!$B$7:$B$56)=0,"・",IF(_xlfn.NETWORKDAYS.INTL($K17,AP$9,'休みの日'!$D$4,'休みの日'!$B$7:$B$56)&lt;=ROUND(N($O17)*N($Q17),0),"■","□")),""))</f>
        <v/>
      </c>
      <c r="AQ17" s="30">
        <f>IF(OR($K17="",$M17="",AQ$9=""),"",IF(AND(AQ$9&gt;=$K17,AQ$9&lt;=$M17),IF(_xlfn.NETWORKDAYS.INTL(AQ$9,AQ$9,'休みの日'!$D$4,'休みの日'!$B$7:$B$56)=0,"・",IF(_xlfn.NETWORKDAYS.INTL($K17,AQ$9,'休みの日'!$D$4,'休みの日'!$B$7:$B$56)&lt;=ROUND(N($O17)*N($Q17),0),"■","□")),""))</f>
        <v/>
      </c>
      <c r="AR17" s="30">
        <f>IF(OR($K17="",$M17="",AR$9=""),"",IF(AND(AR$9&gt;=$K17,AR$9&lt;=$M17),IF(_xlfn.NETWORKDAYS.INTL(AR$9,AR$9,'休みの日'!$D$4,'休みの日'!$B$7:$B$56)=0,"・",IF(_xlfn.NETWORKDAYS.INTL($K17,AR$9,'休みの日'!$D$4,'休みの日'!$B$7:$B$56)&lt;=ROUND(N($O17)*N($Q17),0),"■","□")),""))</f>
        <v/>
      </c>
      <c r="AS17" s="30">
        <f>IF(OR($K17="",$M17="",AS$9=""),"",IF(AND(AS$9&gt;=$K17,AS$9&lt;=$M17),IF(_xlfn.NETWORKDAYS.INTL(AS$9,AS$9,'休みの日'!$D$4,'休みの日'!$B$7:$B$56)=0,"・",IF(_xlfn.NETWORKDAYS.INTL($K17,AS$9,'休みの日'!$D$4,'休みの日'!$B$7:$B$56)&lt;=ROUND(N($O17)*N($Q17),0),"■","□")),""))</f>
        <v/>
      </c>
      <c r="AT17" s="30">
        <f>IF(OR($K17="",$M17="",AT$9=""),"",IF(AND(AT$9&gt;=$K17,AT$9&lt;=$M17),IF(_xlfn.NETWORKDAYS.INTL(AT$9,AT$9,'休みの日'!$D$4,'休みの日'!$B$7:$B$56)=0,"・",IF(_xlfn.NETWORKDAYS.INTL($K17,AT$9,'休みの日'!$D$4,'休みの日'!$B$7:$B$56)&lt;=ROUND(N($O17)*N($Q17),0),"■","□")),""))</f>
        <v/>
      </c>
      <c r="AU17" s="30">
        <f>IF(OR($K17="",$M17="",AU$9=""),"",IF(AND(AU$9&gt;=$K17,AU$9&lt;=$M17),IF(_xlfn.NETWORKDAYS.INTL(AU$9,AU$9,'休みの日'!$D$4,'休みの日'!$B$7:$B$56)=0,"・",IF(_xlfn.NETWORKDAYS.INTL($K17,AU$9,'休みの日'!$D$4,'休みの日'!$B$7:$B$56)&lt;=ROUND(N($O17)*N($Q17),0),"■","□")),""))</f>
        <v/>
      </c>
      <c r="AV17" s="30">
        <f>IF(OR($K17="",$M17="",AV$9=""),"",IF(AND(AV$9&gt;=$K17,AV$9&lt;=$M17),IF(_xlfn.NETWORKDAYS.INTL(AV$9,AV$9,'休みの日'!$D$4,'休みの日'!$B$7:$B$56)=0,"・",IF(_xlfn.NETWORKDAYS.INTL($K17,AV$9,'休みの日'!$D$4,'休みの日'!$B$7:$B$56)&lt;=ROUND(N($O17)*N($Q17),0),"■","□")),""))</f>
        <v/>
      </c>
      <c r="AW17" s="30">
        <f>IF(OR($K17="",$M17="",AW$9=""),"",IF(AND(AW$9&gt;=$K17,AW$9&lt;=$M17),IF(_xlfn.NETWORKDAYS.INTL(AW$9,AW$9,'休みの日'!$D$4,'休みの日'!$B$7:$B$56)=0,"・",IF(_xlfn.NETWORKDAYS.INTL($K17,AW$9,'休みの日'!$D$4,'休みの日'!$B$7:$B$56)&lt;=ROUND(N($O17)*N($Q17),0),"■","□")),""))</f>
        <v/>
      </c>
      <c r="AX17" s="30">
        <f>IF(OR($K17="",$M17="",AX$9=""),"",IF(AND(AX$9&gt;=$K17,AX$9&lt;=$M17),IF(_xlfn.NETWORKDAYS.INTL(AX$9,AX$9,'休みの日'!$D$4,'休みの日'!$B$7:$B$56)=0,"・",IF(_xlfn.NETWORKDAYS.INTL($K17,AX$9,'休みの日'!$D$4,'休みの日'!$B$7:$B$56)&lt;=ROUND(N($O17)*N($Q17),0),"■","□")),""))</f>
        <v/>
      </c>
      <c r="AY17" s="30">
        <f>IF(OR($K17="",$M17="",AY$9=""),"",IF(AND(AY$9&gt;=$K17,AY$9&lt;=$M17),IF(_xlfn.NETWORKDAYS.INTL(AY$9,AY$9,'休みの日'!$D$4,'休みの日'!$B$7:$B$56)=0,"・",IF(_xlfn.NETWORKDAYS.INTL($K17,AY$9,'休みの日'!$D$4,'休みの日'!$B$7:$B$56)&lt;=ROUND(N($O17)*N($Q17),0),"■","□")),""))</f>
        <v/>
      </c>
      <c r="AZ17" s="30">
        <f>IF(OR($K17="",$M17="",AZ$9=""),"",IF(AND(AZ$9&gt;=$K17,AZ$9&lt;=$M17),IF(_xlfn.NETWORKDAYS.INTL(AZ$9,AZ$9,'休みの日'!$D$4,'休みの日'!$B$7:$B$56)=0,"・",IF(_xlfn.NETWORKDAYS.INTL($K17,AZ$9,'休みの日'!$D$4,'休みの日'!$B$7:$B$56)&lt;=ROUND(N($O17)*N($Q17),0),"■","□")),""))</f>
        <v/>
      </c>
      <c r="BA17" s="30">
        <f>IF(OR($K17="",$M17="",BA$9=""),"",IF(AND(BA$9&gt;=$K17,BA$9&lt;=$M17),IF(_xlfn.NETWORKDAYS.INTL(BA$9,BA$9,'休みの日'!$D$4,'休みの日'!$B$7:$B$56)=0,"・",IF(_xlfn.NETWORKDAYS.INTL($K17,BA$9,'休みの日'!$D$4,'休みの日'!$B$7:$B$56)&lt;=ROUND(N($O17)*N($Q17),0),"■","□")),""))</f>
        <v/>
      </c>
      <c r="BB17" s="30">
        <f>IF(OR($K17="",$M17="",BB$9=""),"",IF(AND(BB$9&gt;=$K17,BB$9&lt;=$M17),IF(_xlfn.NETWORKDAYS.INTL(BB$9,BB$9,'休みの日'!$D$4,'休みの日'!$B$7:$B$56)=0,"・",IF(_xlfn.NETWORKDAYS.INTL($K17,BB$9,'休みの日'!$D$4,'休みの日'!$B$7:$B$56)&lt;=ROUND(N($O17)*N($Q17),0),"■","□")),""))</f>
        <v/>
      </c>
    </row>
    <row r="18" ht="35" customHeight="1">
      <c r="A18" s="22" t="inlineStr">
        <is>
          <t>8</t>
        </is>
      </c>
      <c r="B18" s="23" t="inlineStr">
        <is>
          <t>説明の練習・当日の役割分担</t>
        </is>
      </c>
      <c r="C18" s="6" t="n"/>
      <c r="D18" s="6" t="n"/>
      <c r="E18" s="6" t="n"/>
      <c r="F18" s="6" t="n"/>
      <c r="G18" s="6" t="n"/>
      <c r="H18" s="6" t="n"/>
      <c r="I18" s="24" t="inlineStr">
        <is>
          <t>北川</t>
        </is>
      </c>
      <c r="J18" s="6" t="n"/>
      <c r="K18" s="25" t="n">
        <v>46332</v>
      </c>
      <c r="L18" s="6" t="n"/>
      <c r="M18" s="25" t="n">
        <v>46336</v>
      </c>
      <c r="N18" s="6" t="n"/>
      <c r="O18" s="26">
        <f>IF(OR($K18="",$M18=""),"",_xlfn.NETWORKDAYS.INTL($K18,$M18,'休みの日'!$D$4,'休みの日'!$B$7:$B$56))</f>
        <v/>
      </c>
      <c r="P18" s="9" t="n"/>
      <c r="Q18" s="27" t="n"/>
      <c r="R18" s="6" t="n"/>
      <c r="S18" s="28">
        <f>IF(OR($O18="",$AG$3=""),"",IF($O18&lt;=0,"",IF($AG$3&lt;$K18,0,IF($AG$3&gt;=$M18,1,_xlfn.NETWORKDAYS.INTL($K18,$AG$3,'休みの日'!$D$4,'休みの日'!$B$7:$B$56)/$O18))))</f>
        <v/>
      </c>
      <c r="T18" s="9" t="n"/>
      <c r="U18" s="29">
        <f>IF(OR($B18="",$K18="",$M18=""),"",IF(N($Q18)&gt;=1,"完了",IF($AG$3&gt;$M18,"遅れ",IF($AG$3&lt;$K18,IF(N($Q18)&gt;0,"予定どおり","着手前"),IF($S18="","",IF(ROUND(N($Q18)*100,1)-ROUND($S18*100,1)&lt;=-$AR$3,"遅れ",IF(N($Q18)&lt;$S18,"やや遅れ","予定どおり")))))))</f>
        <v/>
      </c>
      <c r="V18" s="9" t="n"/>
      <c r="W18" s="9" t="n"/>
      <c r="X18" s="30">
        <f>IF(OR($K18="",$M18="",X$9=""),"",IF(AND(X$9&gt;=$K18,X$9&lt;=$M18),IF(_xlfn.NETWORKDAYS.INTL(X$9,X$9,'休みの日'!$D$4,'休みの日'!$B$7:$B$56)=0,"・",IF(_xlfn.NETWORKDAYS.INTL($K18,X$9,'休みの日'!$D$4,'休みの日'!$B$7:$B$56)&lt;=ROUND(N($O18)*N($Q18),0),"■","□")),""))</f>
        <v/>
      </c>
      <c r="Y18" s="30">
        <f>IF(OR($K18="",$M18="",Y$9=""),"",IF(AND(Y$9&gt;=$K18,Y$9&lt;=$M18),IF(_xlfn.NETWORKDAYS.INTL(Y$9,Y$9,'休みの日'!$D$4,'休みの日'!$B$7:$B$56)=0,"・",IF(_xlfn.NETWORKDAYS.INTL($K18,Y$9,'休みの日'!$D$4,'休みの日'!$B$7:$B$56)&lt;=ROUND(N($O18)*N($Q18),0),"■","□")),""))</f>
        <v/>
      </c>
      <c r="Z18" s="30">
        <f>IF(OR($K18="",$M18="",Z$9=""),"",IF(AND(Z$9&gt;=$K18,Z$9&lt;=$M18),IF(_xlfn.NETWORKDAYS.INTL(Z$9,Z$9,'休みの日'!$D$4,'休みの日'!$B$7:$B$56)=0,"・",IF(_xlfn.NETWORKDAYS.INTL($K18,Z$9,'休みの日'!$D$4,'休みの日'!$B$7:$B$56)&lt;=ROUND(N($O18)*N($Q18),0),"■","□")),""))</f>
        <v/>
      </c>
      <c r="AA18" s="30">
        <f>IF(OR($K18="",$M18="",AA$9=""),"",IF(AND(AA$9&gt;=$K18,AA$9&lt;=$M18),IF(_xlfn.NETWORKDAYS.INTL(AA$9,AA$9,'休みの日'!$D$4,'休みの日'!$B$7:$B$56)=0,"・",IF(_xlfn.NETWORKDAYS.INTL($K18,AA$9,'休みの日'!$D$4,'休みの日'!$B$7:$B$56)&lt;=ROUND(N($O18)*N($Q18),0),"■","□")),""))</f>
        <v/>
      </c>
      <c r="AB18" s="30">
        <f>IF(OR($K18="",$M18="",AB$9=""),"",IF(AND(AB$9&gt;=$K18,AB$9&lt;=$M18),IF(_xlfn.NETWORKDAYS.INTL(AB$9,AB$9,'休みの日'!$D$4,'休みの日'!$B$7:$B$56)=0,"・",IF(_xlfn.NETWORKDAYS.INTL($K18,AB$9,'休みの日'!$D$4,'休みの日'!$B$7:$B$56)&lt;=ROUND(N($O18)*N($Q18),0),"■","□")),""))</f>
        <v/>
      </c>
      <c r="AC18" s="30">
        <f>IF(OR($K18="",$M18="",AC$9=""),"",IF(AND(AC$9&gt;=$K18,AC$9&lt;=$M18),IF(_xlfn.NETWORKDAYS.INTL(AC$9,AC$9,'休みの日'!$D$4,'休みの日'!$B$7:$B$56)=0,"・",IF(_xlfn.NETWORKDAYS.INTL($K18,AC$9,'休みの日'!$D$4,'休みの日'!$B$7:$B$56)&lt;=ROUND(N($O18)*N($Q18),0),"■","□")),""))</f>
        <v/>
      </c>
      <c r="AD18" s="30">
        <f>IF(OR($K18="",$M18="",AD$9=""),"",IF(AND(AD$9&gt;=$K18,AD$9&lt;=$M18),IF(_xlfn.NETWORKDAYS.INTL(AD$9,AD$9,'休みの日'!$D$4,'休みの日'!$B$7:$B$56)=0,"・",IF(_xlfn.NETWORKDAYS.INTL($K18,AD$9,'休みの日'!$D$4,'休みの日'!$B$7:$B$56)&lt;=ROUND(N($O18)*N($Q18),0),"■","□")),""))</f>
        <v/>
      </c>
      <c r="AE18" s="30">
        <f>IF(OR($K18="",$M18="",AE$9=""),"",IF(AND(AE$9&gt;=$K18,AE$9&lt;=$M18),IF(_xlfn.NETWORKDAYS.INTL(AE$9,AE$9,'休みの日'!$D$4,'休みの日'!$B$7:$B$56)=0,"・",IF(_xlfn.NETWORKDAYS.INTL($K18,AE$9,'休みの日'!$D$4,'休みの日'!$B$7:$B$56)&lt;=ROUND(N($O18)*N($Q18),0),"■","□")),""))</f>
        <v/>
      </c>
      <c r="AF18" s="30">
        <f>IF(OR($K18="",$M18="",AF$9=""),"",IF(AND(AF$9&gt;=$K18,AF$9&lt;=$M18),IF(_xlfn.NETWORKDAYS.INTL(AF$9,AF$9,'休みの日'!$D$4,'休みの日'!$B$7:$B$56)=0,"・",IF(_xlfn.NETWORKDAYS.INTL($K18,AF$9,'休みの日'!$D$4,'休みの日'!$B$7:$B$56)&lt;=ROUND(N($O18)*N($Q18),0),"■","□")),""))</f>
        <v/>
      </c>
      <c r="AG18" s="30">
        <f>IF(OR($K18="",$M18="",AG$9=""),"",IF(AND(AG$9&gt;=$K18,AG$9&lt;=$M18),IF(_xlfn.NETWORKDAYS.INTL(AG$9,AG$9,'休みの日'!$D$4,'休みの日'!$B$7:$B$56)=0,"・",IF(_xlfn.NETWORKDAYS.INTL($K18,AG$9,'休みの日'!$D$4,'休みの日'!$B$7:$B$56)&lt;=ROUND(N($O18)*N($Q18),0),"■","□")),""))</f>
        <v/>
      </c>
      <c r="AH18" s="30">
        <f>IF(OR($K18="",$M18="",AH$9=""),"",IF(AND(AH$9&gt;=$K18,AH$9&lt;=$M18),IF(_xlfn.NETWORKDAYS.INTL(AH$9,AH$9,'休みの日'!$D$4,'休みの日'!$B$7:$B$56)=0,"・",IF(_xlfn.NETWORKDAYS.INTL($K18,AH$9,'休みの日'!$D$4,'休みの日'!$B$7:$B$56)&lt;=ROUND(N($O18)*N($Q18),0),"■","□")),""))</f>
        <v/>
      </c>
      <c r="AI18" s="30">
        <f>IF(OR($K18="",$M18="",AI$9=""),"",IF(AND(AI$9&gt;=$K18,AI$9&lt;=$M18),IF(_xlfn.NETWORKDAYS.INTL(AI$9,AI$9,'休みの日'!$D$4,'休みの日'!$B$7:$B$56)=0,"・",IF(_xlfn.NETWORKDAYS.INTL($K18,AI$9,'休みの日'!$D$4,'休みの日'!$B$7:$B$56)&lt;=ROUND(N($O18)*N($Q18),0),"■","□")),""))</f>
        <v/>
      </c>
      <c r="AJ18" s="30">
        <f>IF(OR($K18="",$M18="",AJ$9=""),"",IF(AND(AJ$9&gt;=$K18,AJ$9&lt;=$M18),IF(_xlfn.NETWORKDAYS.INTL(AJ$9,AJ$9,'休みの日'!$D$4,'休みの日'!$B$7:$B$56)=0,"・",IF(_xlfn.NETWORKDAYS.INTL($K18,AJ$9,'休みの日'!$D$4,'休みの日'!$B$7:$B$56)&lt;=ROUND(N($O18)*N($Q18),0),"■","□")),""))</f>
        <v/>
      </c>
      <c r="AK18" s="30">
        <f>IF(OR($K18="",$M18="",AK$9=""),"",IF(AND(AK$9&gt;=$K18,AK$9&lt;=$M18),IF(_xlfn.NETWORKDAYS.INTL(AK$9,AK$9,'休みの日'!$D$4,'休みの日'!$B$7:$B$56)=0,"・",IF(_xlfn.NETWORKDAYS.INTL($K18,AK$9,'休みの日'!$D$4,'休みの日'!$B$7:$B$56)&lt;=ROUND(N($O18)*N($Q18),0),"■","□")),""))</f>
        <v/>
      </c>
      <c r="AL18" s="30">
        <f>IF(OR($K18="",$M18="",AL$9=""),"",IF(AND(AL$9&gt;=$K18,AL$9&lt;=$M18),IF(_xlfn.NETWORKDAYS.INTL(AL$9,AL$9,'休みの日'!$D$4,'休みの日'!$B$7:$B$56)=0,"・",IF(_xlfn.NETWORKDAYS.INTL($K18,AL$9,'休みの日'!$D$4,'休みの日'!$B$7:$B$56)&lt;=ROUND(N($O18)*N($Q18),0),"■","□")),""))</f>
        <v/>
      </c>
      <c r="AM18" s="30">
        <f>IF(OR($K18="",$M18="",AM$9=""),"",IF(AND(AM$9&gt;=$K18,AM$9&lt;=$M18),IF(_xlfn.NETWORKDAYS.INTL(AM$9,AM$9,'休みの日'!$D$4,'休みの日'!$B$7:$B$56)=0,"・",IF(_xlfn.NETWORKDAYS.INTL($K18,AM$9,'休みの日'!$D$4,'休みの日'!$B$7:$B$56)&lt;=ROUND(N($O18)*N($Q18),0),"■","□")),""))</f>
        <v/>
      </c>
      <c r="AN18" s="30">
        <f>IF(OR($K18="",$M18="",AN$9=""),"",IF(AND(AN$9&gt;=$K18,AN$9&lt;=$M18),IF(_xlfn.NETWORKDAYS.INTL(AN$9,AN$9,'休みの日'!$D$4,'休みの日'!$B$7:$B$56)=0,"・",IF(_xlfn.NETWORKDAYS.INTL($K18,AN$9,'休みの日'!$D$4,'休みの日'!$B$7:$B$56)&lt;=ROUND(N($O18)*N($Q18),0),"■","□")),""))</f>
        <v/>
      </c>
      <c r="AO18" s="30">
        <f>IF(OR($K18="",$M18="",AO$9=""),"",IF(AND(AO$9&gt;=$K18,AO$9&lt;=$M18),IF(_xlfn.NETWORKDAYS.INTL(AO$9,AO$9,'休みの日'!$D$4,'休みの日'!$B$7:$B$56)=0,"・",IF(_xlfn.NETWORKDAYS.INTL($K18,AO$9,'休みの日'!$D$4,'休みの日'!$B$7:$B$56)&lt;=ROUND(N($O18)*N($Q18),0),"■","□")),""))</f>
        <v/>
      </c>
      <c r="AP18" s="30">
        <f>IF(OR($K18="",$M18="",AP$9=""),"",IF(AND(AP$9&gt;=$K18,AP$9&lt;=$M18),IF(_xlfn.NETWORKDAYS.INTL(AP$9,AP$9,'休みの日'!$D$4,'休みの日'!$B$7:$B$56)=0,"・",IF(_xlfn.NETWORKDAYS.INTL($K18,AP$9,'休みの日'!$D$4,'休みの日'!$B$7:$B$56)&lt;=ROUND(N($O18)*N($Q18),0),"■","□")),""))</f>
        <v/>
      </c>
      <c r="AQ18" s="30">
        <f>IF(OR($K18="",$M18="",AQ$9=""),"",IF(AND(AQ$9&gt;=$K18,AQ$9&lt;=$M18),IF(_xlfn.NETWORKDAYS.INTL(AQ$9,AQ$9,'休みの日'!$D$4,'休みの日'!$B$7:$B$56)=0,"・",IF(_xlfn.NETWORKDAYS.INTL($K18,AQ$9,'休みの日'!$D$4,'休みの日'!$B$7:$B$56)&lt;=ROUND(N($O18)*N($Q18),0),"■","□")),""))</f>
        <v/>
      </c>
      <c r="AR18" s="30">
        <f>IF(OR($K18="",$M18="",AR$9=""),"",IF(AND(AR$9&gt;=$K18,AR$9&lt;=$M18),IF(_xlfn.NETWORKDAYS.INTL(AR$9,AR$9,'休みの日'!$D$4,'休みの日'!$B$7:$B$56)=0,"・",IF(_xlfn.NETWORKDAYS.INTL($K18,AR$9,'休みの日'!$D$4,'休みの日'!$B$7:$B$56)&lt;=ROUND(N($O18)*N($Q18),0),"■","□")),""))</f>
        <v/>
      </c>
      <c r="AS18" s="30">
        <f>IF(OR($K18="",$M18="",AS$9=""),"",IF(AND(AS$9&gt;=$K18,AS$9&lt;=$M18),IF(_xlfn.NETWORKDAYS.INTL(AS$9,AS$9,'休みの日'!$D$4,'休みの日'!$B$7:$B$56)=0,"・",IF(_xlfn.NETWORKDAYS.INTL($K18,AS$9,'休みの日'!$D$4,'休みの日'!$B$7:$B$56)&lt;=ROUND(N($O18)*N($Q18),0),"■","□")),""))</f>
        <v/>
      </c>
      <c r="AT18" s="30">
        <f>IF(OR($K18="",$M18="",AT$9=""),"",IF(AND(AT$9&gt;=$K18,AT$9&lt;=$M18),IF(_xlfn.NETWORKDAYS.INTL(AT$9,AT$9,'休みの日'!$D$4,'休みの日'!$B$7:$B$56)=0,"・",IF(_xlfn.NETWORKDAYS.INTL($K18,AT$9,'休みの日'!$D$4,'休みの日'!$B$7:$B$56)&lt;=ROUND(N($O18)*N($Q18),0),"■","□")),""))</f>
        <v/>
      </c>
      <c r="AU18" s="30">
        <f>IF(OR($K18="",$M18="",AU$9=""),"",IF(AND(AU$9&gt;=$K18,AU$9&lt;=$M18),IF(_xlfn.NETWORKDAYS.INTL(AU$9,AU$9,'休みの日'!$D$4,'休みの日'!$B$7:$B$56)=0,"・",IF(_xlfn.NETWORKDAYS.INTL($K18,AU$9,'休みの日'!$D$4,'休みの日'!$B$7:$B$56)&lt;=ROUND(N($O18)*N($Q18),0),"■","□")),""))</f>
        <v/>
      </c>
      <c r="AV18" s="30">
        <f>IF(OR($K18="",$M18="",AV$9=""),"",IF(AND(AV$9&gt;=$K18,AV$9&lt;=$M18),IF(_xlfn.NETWORKDAYS.INTL(AV$9,AV$9,'休みの日'!$D$4,'休みの日'!$B$7:$B$56)=0,"・",IF(_xlfn.NETWORKDAYS.INTL($K18,AV$9,'休みの日'!$D$4,'休みの日'!$B$7:$B$56)&lt;=ROUND(N($O18)*N($Q18),0),"■","□")),""))</f>
        <v/>
      </c>
      <c r="AW18" s="30">
        <f>IF(OR($K18="",$M18="",AW$9=""),"",IF(AND(AW$9&gt;=$K18,AW$9&lt;=$M18),IF(_xlfn.NETWORKDAYS.INTL(AW$9,AW$9,'休みの日'!$D$4,'休みの日'!$B$7:$B$56)=0,"・",IF(_xlfn.NETWORKDAYS.INTL($K18,AW$9,'休みの日'!$D$4,'休みの日'!$B$7:$B$56)&lt;=ROUND(N($O18)*N($Q18),0),"■","□")),""))</f>
        <v/>
      </c>
      <c r="AX18" s="30">
        <f>IF(OR($K18="",$M18="",AX$9=""),"",IF(AND(AX$9&gt;=$K18,AX$9&lt;=$M18),IF(_xlfn.NETWORKDAYS.INTL(AX$9,AX$9,'休みの日'!$D$4,'休みの日'!$B$7:$B$56)=0,"・",IF(_xlfn.NETWORKDAYS.INTL($K18,AX$9,'休みの日'!$D$4,'休みの日'!$B$7:$B$56)&lt;=ROUND(N($O18)*N($Q18),0),"■","□")),""))</f>
        <v/>
      </c>
      <c r="AY18" s="30">
        <f>IF(OR($K18="",$M18="",AY$9=""),"",IF(AND(AY$9&gt;=$K18,AY$9&lt;=$M18),IF(_xlfn.NETWORKDAYS.INTL(AY$9,AY$9,'休みの日'!$D$4,'休みの日'!$B$7:$B$56)=0,"・",IF(_xlfn.NETWORKDAYS.INTL($K18,AY$9,'休みの日'!$D$4,'休みの日'!$B$7:$B$56)&lt;=ROUND(N($O18)*N($Q18),0),"■","□")),""))</f>
        <v/>
      </c>
      <c r="AZ18" s="30">
        <f>IF(OR($K18="",$M18="",AZ$9=""),"",IF(AND(AZ$9&gt;=$K18,AZ$9&lt;=$M18),IF(_xlfn.NETWORKDAYS.INTL(AZ$9,AZ$9,'休みの日'!$D$4,'休みの日'!$B$7:$B$56)=0,"・",IF(_xlfn.NETWORKDAYS.INTL($K18,AZ$9,'休みの日'!$D$4,'休みの日'!$B$7:$B$56)&lt;=ROUND(N($O18)*N($Q18),0),"■","□")),""))</f>
        <v/>
      </c>
      <c r="BA18" s="30">
        <f>IF(OR($K18="",$M18="",BA$9=""),"",IF(AND(BA$9&gt;=$K18,BA$9&lt;=$M18),IF(_xlfn.NETWORKDAYS.INTL(BA$9,BA$9,'休みの日'!$D$4,'休みの日'!$B$7:$B$56)=0,"・",IF(_xlfn.NETWORKDAYS.INTL($K18,BA$9,'休みの日'!$D$4,'休みの日'!$B$7:$B$56)&lt;=ROUND(N($O18)*N($Q18),0),"■","□")),""))</f>
        <v/>
      </c>
      <c r="BB18" s="30">
        <f>IF(OR($K18="",$M18="",BB$9=""),"",IF(AND(BB$9&gt;=$K18,BB$9&lt;=$M18),IF(_xlfn.NETWORKDAYS.INTL(BB$9,BB$9,'休みの日'!$D$4,'休みの日'!$B$7:$B$56)=0,"・",IF(_xlfn.NETWORKDAYS.INTL($K18,BB$9,'休みの日'!$D$4,'休みの日'!$B$7:$B$56)&lt;=ROUND(N($O18)*N($Q18),0),"■","□")),""))</f>
        <v/>
      </c>
    </row>
    <row r="19" ht="22" customHeight="1">
      <c r="A19" s="22" t="inlineStr">
        <is>
          <t>9</t>
        </is>
      </c>
      <c r="B19" s="23" t="inlineStr">
        <is>
          <t>搬入・設営</t>
        </is>
      </c>
      <c r="C19" s="6" t="n"/>
      <c r="D19" s="6" t="n"/>
      <c r="E19" s="6" t="n"/>
      <c r="F19" s="6" t="n"/>
      <c r="G19" s="6" t="n"/>
      <c r="H19" s="6" t="n"/>
      <c r="I19" s="24" t="inlineStr">
        <is>
          <t>大野</t>
        </is>
      </c>
      <c r="J19" s="6" t="n"/>
      <c r="K19" s="25" t="n">
        <v>46336</v>
      </c>
      <c r="L19" s="6" t="n"/>
      <c r="M19" s="25" t="n">
        <v>46336</v>
      </c>
      <c r="N19" s="6" t="n"/>
      <c r="O19" s="26">
        <f>IF(OR($K19="",$M19=""),"",_xlfn.NETWORKDAYS.INTL($K19,$M19,'休みの日'!$D$4,'休みの日'!$B$7:$B$56))</f>
        <v/>
      </c>
      <c r="P19" s="9" t="n"/>
      <c r="Q19" s="27" t="n"/>
      <c r="R19" s="6" t="n"/>
      <c r="S19" s="28">
        <f>IF(OR($O19="",$AG$3=""),"",IF($O19&lt;=0,"",IF($AG$3&lt;$K19,0,IF($AG$3&gt;=$M19,1,_xlfn.NETWORKDAYS.INTL($K19,$AG$3,'休みの日'!$D$4,'休みの日'!$B$7:$B$56)/$O19))))</f>
        <v/>
      </c>
      <c r="T19" s="9" t="n"/>
      <c r="U19" s="29">
        <f>IF(OR($B19="",$K19="",$M19=""),"",IF(N($Q19)&gt;=1,"完了",IF($AG$3&gt;$M19,"遅れ",IF($AG$3&lt;$K19,IF(N($Q19)&gt;0,"予定どおり","着手前"),IF($S19="","",IF(ROUND(N($Q19)*100,1)-ROUND($S19*100,1)&lt;=-$AR$3,"遅れ",IF(N($Q19)&lt;$S19,"やや遅れ","予定どおり")))))))</f>
        <v/>
      </c>
      <c r="V19" s="9" t="n"/>
      <c r="W19" s="9" t="n"/>
      <c r="X19" s="30">
        <f>IF(OR($K19="",$M19="",X$9=""),"",IF(AND(X$9&gt;=$K19,X$9&lt;=$M19),IF(_xlfn.NETWORKDAYS.INTL(X$9,X$9,'休みの日'!$D$4,'休みの日'!$B$7:$B$56)=0,"・",IF(_xlfn.NETWORKDAYS.INTL($K19,X$9,'休みの日'!$D$4,'休みの日'!$B$7:$B$56)&lt;=ROUND(N($O19)*N($Q19),0),"■","□")),""))</f>
        <v/>
      </c>
      <c r="Y19" s="30">
        <f>IF(OR($K19="",$M19="",Y$9=""),"",IF(AND(Y$9&gt;=$K19,Y$9&lt;=$M19),IF(_xlfn.NETWORKDAYS.INTL(Y$9,Y$9,'休みの日'!$D$4,'休みの日'!$B$7:$B$56)=0,"・",IF(_xlfn.NETWORKDAYS.INTL($K19,Y$9,'休みの日'!$D$4,'休みの日'!$B$7:$B$56)&lt;=ROUND(N($O19)*N($Q19),0),"■","□")),""))</f>
        <v/>
      </c>
      <c r="Z19" s="30">
        <f>IF(OR($K19="",$M19="",Z$9=""),"",IF(AND(Z$9&gt;=$K19,Z$9&lt;=$M19),IF(_xlfn.NETWORKDAYS.INTL(Z$9,Z$9,'休みの日'!$D$4,'休みの日'!$B$7:$B$56)=0,"・",IF(_xlfn.NETWORKDAYS.INTL($K19,Z$9,'休みの日'!$D$4,'休みの日'!$B$7:$B$56)&lt;=ROUND(N($O19)*N($Q19),0),"■","□")),""))</f>
        <v/>
      </c>
      <c r="AA19" s="30">
        <f>IF(OR($K19="",$M19="",AA$9=""),"",IF(AND(AA$9&gt;=$K19,AA$9&lt;=$M19),IF(_xlfn.NETWORKDAYS.INTL(AA$9,AA$9,'休みの日'!$D$4,'休みの日'!$B$7:$B$56)=0,"・",IF(_xlfn.NETWORKDAYS.INTL($K19,AA$9,'休みの日'!$D$4,'休みの日'!$B$7:$B$56)&lt;=ROUND(N($O19)*N($Q19),0),"■","□")),""))</f>
        <v/>
      </c>
      <c r="AB19" s="30">
        <f>IF(OR($K19="",$M19="",AB$9=""),"",IF(AND(AB$9&gt;=$K19,AB$9&lt;=$M19),IF(_xlfn.NETWORKDAYS.INTL(AB$9,AB$9,'休みの日'!$D$4,'休みの日'!$B$7:$B$56)=0,"・",IF(_xlfn.NETWORKDAYS.INTL($K19,AB$9,'休みの日'!$D$4,'休みの日'!$B$7:$B$56)&lt;=ROUND(N($O19)*N($Q19),0),"■","□")),""))</f>
        <v/>
      </c>
      <c r="AC19" s="30">
        <f>IF(OR($K19="",$M19="",AC$9=""),"",IF(AND(AC$9&gt;=$K19,AC$9&lt;=$M19),IF(_xlfn.NETWORKDAYS.INTL(AC$9,AC$9,'休みの日'!$D$4,'休みの日'!$B$7:$B$56)=0,"・",IF(_xlfn.NETWORKDAYS.INTL($K19,AC$9,'休みの日'!$D$4,'休みの日'!$B$7:$B$56)&lt;=ROUND(N($O19)*N($Q19),0),"■","□")),""))</f>
        <v/>
      </c>
      <c r="AD19" s="30">
        <f>IF(OR($K19="",$M19="",AD$9=""),"",IF(AND(AD$9&gt;=$K19,AD$9&lt;=$M19),IF(_xlfn.NETWORKDAYS.INTL(AD$9,AD$9,'休みの日'!$D$4,'休みの日'!$B$7:$B$56)=0,"・",IF(_xlfn.NETWORKDAYS.INTL($K19,AD$9,'休みの日'!$D$4,'休みの日'!$B$7:$B$56)&lt;=ROUND(N($O19)*N($Q19),0),"■","□")),""))</f>
        <v/>
      </c>
      <c r="AE19" s="30">
        <f>IF(OR($K19="",$M19="",AE$9=""),"",IF(AND(AE$9&gt;=$K19,AE$9&lt;=$M19),IF(_xlfn.NETWORKDAYS.INTL(AE$9,AE$9,'休みの日'!$D$4,'休みの日'!$B$7:$B$56)=0,"・",IF(_xlfn.NETWORKDAYS.INTL($K19,AE$9,'休みの日'!$D$4,'休みの日'!$B$7:$B$56)&lt;=ROUND(N($O19)*N($Q19),0),"■","□")),""))</f>
        <v/>
      </c>
      <c r="AF19" s="30">
        <f>IF(OR($K19="",$M19="",AF$9=""),"",IF(AND(AF$9&gt;=$K19,AF$9&lt;=$M19),IF(_xlfn.NETWORKDAYS.INTL(AF$9,AF$9,'休みの日'!$D$4,'休みの日'!$B$7:$B$56)=0,"・",IF(_xlfn.NETWORKDAYS.INTL($K19,AF$9,'休みの日'!$D$4,'休みの日'!$B$7:$B$56)&lt;=ROUND(N($O19)*N($Q19),0),"■","□")),""))</f>
        <v/>
      </c>
      <c r="AG19" s="30">
        <f>IF(OR($K19="",$M19="",AG$9=""),"",IF(AND(AG$9&gt;=$K19,AG$9&lt;=$M19),IF(_xlfn.NETWORKDAYS.INTL(AG$9,AG$9,'休みの日'!$D$4,'休みの日'!$B$7:$B$56)=0,"・",IF(_xlfn.NETWORKDAYS.INTL($K19,AG$9,'休みの日'!$D$4,'休みの日'!$B$7:$B$56)&lt;=ROUND(N($O19)*N($Q19),0),"■","□")),""))</f>
        <v/>
      </c>
      <c r="AH19" s="30">
        <f>IF(OR($K19="",$M19="",AH$9=""),"",IF(AND(AH$9&gt;=$K19,AH$9&lt;=$M19),IF(_xlfn.NETWORKDAYS.INTL(AH$9,AH$9,'休みの日'!$D$4,'休みの日'!$B$7:$B$56)=0,"・",IF(_xlfn.NETWORKDAYS.INTL($K19,AH$9,'休みの日'!$D$4,'休みの日'!$B$7:$B$56)&lt;=ROUND(N($O19)*N($Q19),0),"■","□")),""))</f>
        <v/>
      </c>
      <c r="AI19" s="30">
        <f>IF(OR($K19="",$M19="",AI$9=""),"",IF(AND(AI$9&gt;=$K19,AI$9&lt;=$M19),IF(_xlfn.NETWORKDAYS.INTL(AI$9,AI$9,'休みの日'!$D$4,'休みの日'!$B$7:$B$56)=0,"・",IF(_xlfn.NETWORKDAYS.INTL($K19,AI$9,'休みの日'!$D$4,'休みの日'!$B$7:$B$56)&lt;=ROUND(N($O19)*N($Q19),0),"■","□")),""))</f>
        <v/>
      </c>
      <c r="AJ19" s="30">
        <f>IF(OR($K19="",$M19="",AJ$9=""),"",IF(AND(AJ$9&gt;=$K19,AJ$9&lt;=$M19),IF(_xlfn.NETWORKDAYS.INTL(AJ$9,AJ$9,'休みの日'!$D$4,'休みの日'!$B$7:$B$56)=0,"・",IF(_xlfn.NETWORKDAYS.INTL($K19,AJ$9,'休みの日'!$D$4,'休みの日'!$B$7:$B$56)&lt;=ROUND(N($O19)*N($Q19),0),"■","□")),""))</f>
        <v/>
      </c>
      <c r="AK19" s="30">
        <f>IF(OR($K19="",$M19="",AK$9=""),"",IF(AND(AK$9&gt;=$K19,AK$9&lt;=$M19),IF(_xlfn.NETWORKDAYS.INTL(AK$9,AK$9,'休みの日'!$D$4,'休みの日'!$B$7:$B$56)=0,"・",IF(_xlfn.NETWORKDAYS.INTL($K19,AK$9,'休みの日'!$D$4,'休みの日'!$B$7:$B$56)&lt;=ROUND(N($O19)*N($Q19),0),"■","□")),""))</f>
        <v/>
      </c>
      <c r="AL19" s="30">
        <f>IF(OR($K19="",$M19="",AL$9=""),"",IF(AND(AL$9&gt;=$K19,AL$9&lt;=$M19),IF(_xlfn.NETWORKDAYS.INTL(AL$9,AL$9,'休みの日'!$D$4,'休みの日'!$B$7:$B$56)=0,"・",IF(_xlfn.NETWORKDAYS.INTL($K19,AL$9,'休みの日'!$D$4,'休みの日'!$B$7:$B$56)&lt;=ROUND(N($O19)*N($Q19),0),"■","□")),""))</f>
        <v/>
      </c>
      <c r="AM19" s="30">
        <f>IF(OR($K19="",$M19="",AM$9=""),"",IF(AND(AM$9&gt;=$K19,AM$9&lt;=$M19),IF(_xlfn.NETWORKDAYS.INTL(AM$9,AM$9,'休みの日'!$D$4,'休みの日'!$B$7:$B$56)=0,"・",IF(_xlfn.NETWORKDAYS.INTL($K19,AM$9,'休みの日'!$D$4,'休みの日'!$B$7:$B$56)&lt;=ROUND(N($O19)*N($Q19),0),"■","□")),""))</f>
        <v/>
      </c>
      <c r="AN19" s="30">
        <f>IF(OR($K19="",$M19="",AN$9=""),"",IF(AND(AN$9&gt;=$K19,AN$9&lt;=$M19),IF(_xlfn.NETWORKDAYS.INTL(AN$9,AN$9,'休みの日'!$D$4,'休みの日'!$B$7:$B$56)=0,"・",IF(_xlfn.NETWORKDAYS.INTL($K19,AN$9,'休みの日'!$D$4,'休みの日'!$B$7:$B$56)&lt;=ROUND(N($O19)*N($Q19),0),"■","□")),""))</f>
        <v/>
      </c>
      <c r="AO19" s="30">
        <f>IF(OR($K19="",$M19="",AO$9=""),"",IF(AND(AO$9&gt;=$K19,AO$9&lt;=$M19),IF(_xlfn.NETWORKDAYS.INTL(AO$9,AO$9,'休みの日'!$D$4,'休みの日'!$B$7:$B$56)=0,"・",IF(_xlfn.NETWORKDAYS.INTL($K19,AO$9,'休みの日'!$D$4,'休みの日'!$B$7:$B$56)&lt;=ROUND(N($O19)*N($Q19),0),"■","□")),""))</f>
        <v/>
      </c>
      <c r="AP19" s="30">
        <f>IF(OR($K19="",$M19="",AP$9=""),"",IF(AND(AP$9&gt;=$K19,AP$9&lt;=$M19),IF(_xlfn.NETWORKDAYS.INTL(AP$9,AP$9,'休みの日'!$D$4,'休みの日'!$B$7:$B$56)=0,"・",IF(_xlfn.NETWORKDAYS.INTL($K19,AP$9,'休みの日'!$D$4,'休みの日'!$B$7:$B$56)&lt;=ROUND(N($O19)*N($Q19),0),"■","□")),""))</f>
        <v/>
      </c>
      <c r="AQ19" s="30">
        <f>IF(OR($K19="",$M19="",AQ$9=""),"",IF(AND(AQ$9&gt;=$K19,AQ$9&lt;=$M19),IF(_xlfn.NETWORKDAYS.INTL(AQ$9,AQ$9,'休みの日'!$D$4,'休みの日'!$B$7:$B$56)=0,"・",IF(_xlfn.NETWORKDAYS.INTL($K19,AQ$9,'休みの日'!$D$4,'休みの日'!$B$7:$B$56)&lt;=ROUND(N($O19)*N($Q19),0),"■","□")),""))</f>
        <v/>
      </c>
      <c r="AR19" s="30">
        <f>IF(OR($K19="",$M19="",AR$9=""),"",IF(AND(AR$9&gt;=$K19,AR$9&lt;=$M19),IF(_xlfn.NETWORKDAYS.INTL(AR$9,AR$9,'休みの日'!$D$4,'休みの日'!$B$7:$B$56)=0,"・",IF(_xlfn.NETWORKDAYS.INTL($K19,AR$9,'休みの日'!$D$4,'休みの日'!$B$7:$B$56)&lt;=ROUND(N($O19)*N($Q19),0),"■","□")),""))</f>
        <v/>
      </c>
      <c r="AS19" s="30">
        <f>IF(OR($K19="",$M19="",AS$9=""),"",IF(AND(AS$9&gt;=$K19,AS$9&lt;=$M19),IF(_xlfn.NETWORKDAYS.INTL(AS$9,AS$9,'休みの日'!$D$4,'休みの日'!$B$7:$B$56)=0,"・",IF(_xlfn.NETWORKDAYS.INTL($K19,AS$9,'休みの日'!$D$4,'休みの日'!$B$7:$B$56)&lt;=ROUND(N($O19)*N($Q19),0),"■","□")),""))</f>
        <v/>
      </c>
      <c r="AT19" s="30">
        <f>IF(OR($K19="",$M19="",AT$9=""),"",IF(AND(AT$9&gt;=$K19,AT$9&lt;=$M19),IF(_xlfn.NETWORKDAYS.INTL(AT$9,AT$9,'休みの日'!$D$4,'休みの日'!$B$7:$B$56)=0,"・",IF(_xlfn.NETWORKDAYS.INTL($K19,AT$9,'休みの日'!$D$4,'休みの日'!$B$7:$B$56)&lt;=ROUND(N($O19)*N($Q19),0),"■","□")),""))</f>
        <v/>
      </c>
      <c r="AU19" s="30">
        <f>IF(OR($K19="",$M19="",AU$9=""),"",IF(AND(AU$9&gt;=$K19,AU$9&lt;=$M19),IF(_xlfn.NETWORKDAYS.INTL(AU$9,AU$9,'休みの日'!$D$4,'休みの日'!$B$7:$B$56)=0,"・",IF(_xlfn.NETWORKDAYS.INTL($K19,AU$9,'休みの日'!$D$4,'休みの日'!$B$7:$B$56)&lt;=ROUND(N($O19)*N($Q19),0),"■","□")),""))</f>
        <v/>
      </c>
      <c r="AV19" s="30">
        <f>IF(OR($K19="",$M19="",AV$9=""),"",IF(AND(AV$9&gt;=$K19,AV$9&lt;=$M19),IF(_xlfn.NETWORKDAYS.INTL(AV$9,AV$9,'休みの日'!$D$4,'休みの日'!$B$7:$B$56)=0,"・",IF(_xlfn.NETWORKDAYS.INTL($K19,AV$9,'休みの日'!$D$4,'休みの日'!$B$7:$B$56)&lt;=ROUND(N($O19)*N($Q19),0),"■","□")),""))</f>
        <v/>
      </c>
      <c r="AW19" s="30">
        <f>IF(OR($K19="",$M19="",AW$9=""),"",IF(AND(AW$9&gt;=$K19,AW$9&lt;=$M19),IF(_xlfn.NETWORKDAYS.INTL(AW$9,AW$9,'休みの日'!$D$4,'休みの日'!$B$7:$B$56)=0,"・",IF(_xlfn.NETWORKDAYS.INTL($K19,AW$9,'休みの日'!$D$4,'休みの日'!$B$7:$B$56)&lt;=ROUND(N($O19)*N($Q19),0),"■","□")),""))</f>
        <v/>
      </c>
      <c r="AX19" s="30">
        <f>IF(OR($K19="",$M19="",AX$9=""),"",IF(AND(AX$9&gt;=$K19,AX$9&lt;=$M19),IF(_xlfn.NETWORKDAYS.INTL(AX$9,AX$9,'休みの日'!$D$4,'休みの日'!$B$7:$B$56)=0,"・",IF(_xlfn.NETWORKDAYS.INTL($K19,AX$9,'休みの日'!$D$4,'休みの日'!$B$7:$B$56)&lt;=ROUND(N($O19)*N($Q19),0),"■","□")),""))</f>
        <v/>
      </c>
      <c r="AY19" s="30">
        <f>IF(OR($K19="",$M19="",AY$9=""),"",IF(AND(AY$9&gt;=$K19,AY$9&lt;=$M19),IF(_xlfn.NETWORKDAYS.INTL(AY$9,AY$9,'休みの日'!$D$4,'休みの日'!$B$7:$B$56)=0,"・",IF(_xlfn.NETWORKDAYS.INTL($K19,AY$9,'休みの日'!$D$4,'休みの日'!$B$7:$B$56)&lt;=ROUND(N($O19)*N($Q19),0),"■","□")),""))</f>
        <v/>
      </c>
      <c r="AZ19" s="30">
        <f>IF(OR($K19="",$M19="",AZ$9=""),"",IF(AND(AZ$9&gt;=$K19,AZ$9&lt;=$M19),IF(_xlfn.NETWORKDAYS.INTL(AZ$9,AZ$9,'休みの日'!$D$4,'休みの日'!$B$7:$B$56)=0,"・",IF(_xlfn.NETWORKDAYS.INTL($K19,AZ$9,'休みの日'!$D$4,'休みの日'!$B$7:$B$56)&lt;=ROUND(N($O19)*N($Q19),0),"■","□")),""))</f>
        <v/>
      </c>
      <c r="BA19" s="30">
        <f>IF(OR($K19="",$M19="",BA$9=""),"",IF(AND(BA$9&gt;=$K19,BA$9&lt;=$M19),IF(_xlfn.NETWORKDAYS.INTL(BA$9,BA$9,'休みの日'!$D$4,'休みの日'!$B$7:$B$56)=0,"・",IF(_xlfn.NETWORKDAYS.INTL($K19,BA$9,'休みの日'!$D$4,'休みの日'!$B$7:$B$56)&lt;=ROUND(N($O19)*N($Q19),0),"■","□")),""))</f>
        <v/>
      </c>
      <c r="BB19" s="30">
        <f>IF(OR($K19="",$M19="",BB$9=""),"",IF(AND(BB$9&gt;=$K19,BB$9&lt;=$M19),IF(_xlfn.NETWORKDAYS.INTL(BB$9,BB$9,'休みの日'!$D$4,'休みの日'!$B$7:$B$56)=0,"・",IF(_xlfn.NETWORKDAYS.INTL($K19,BB$9,'休みの日'!$D$4,'休みの日'!$B$7:$B$56)&lt;=ROUND(N($O19)*N($Q19),0),"■","□")),""))</f>
        <v/>
      </c>
    </row>
    <row r="20" ht="22" customHeight="1">
      <c r="A20" s="22" t="inlineStr">
        <is>
          <t>10</t>
        </is>
      </c>
      <c r="B20" s="23" t="inlineStr">
        <is>
          <t>出展（3日間）</t>
        </is>
      </c>
      <c r="C20" s="6" t="n"/>
      <c r="D20" s="6" t="n"/>
      <c r="E20" s="6" t="n"/>
      <c r="F20" s="6" t="n"/>
      <c r="G20" s="6" t="n"/>
      <c r="H20" s="6" t="n"/>
      <c r="I20" s="24" t="inlineStr">
        <is>
          <t>営業部</t>
        </is>
      </c>
      <c r="J20" s="6" t="n"/>
      <c r="K20" s="25" t="n">
        <v>46337</v>
      </c>
      <c r="L20" s="6" t="n"/>
      <c r="M20" s="25" t="n">
        <v>46339</v>
      </c>
      <c r="N20" s="6" t="n"/>
      <c r="O20" s="26">
        <f>IF(OR($K20="",$M20=""),"",_xlfn.NETWORKDAYS.INTL($K20,$M20,'休みの日'!$D$4,'休みの日'!$B$7:$B$56))</f>
        <v/>
      </c>
      <c r="P20" s="9" t="n"/>
      <c r="Q20" s="27" t="n"/>
      <c r="R20" s="6" t="n"/>
      <c r="S20" s="28">
        <f>IF(OR($O20="",$AG$3=""),"",IF($O20&lt;=0,"",IF($AG$3&lt;$K20,0,IF($AG$3&gt;=$M20,1,_xlfn.NETWORKDAYS.INTL($K20,$AG$3,'休みの日'!$D$4,'休みの日'!$B$7:$B$56)/$O20))))</f>
        <v/>
      </c>
      <c r="T20" s="9" t="n"/>
      <c r="U20" s="29">
        <f>IF(OR($B20="",$K20="",$M20=""),"",IF(N($Q20)&gt;=1,"完了",IF($AG$3&gt;$M20,"遅れ",IF($AG$3&lt;$K20,IF(N($Q20)&gt;0,"予定どおり","着手前"),IF($S20="","",IF(ROUND(N($Q20)*100,1)-ROUND($S20*100,1)&lt;=-$AR$3,"遅れ",IF(N($Q20)&lt;$S20,"やや遅れ","予定どおり")))))))</f>
        <v/>
      </c>
      <c r="V20" s="9" t="n"/>
      <c r="W20" s="9" t="n"/>
      <c r="X20" s="30">
        <f>IF(OR($K20="",$M20="",X$9=""),"",IF(AND(X$9&gt;=$K20,X$9&lt;=$M20),IF(_xlfn.NETWORKDAYS.INTL(X$9,X$9,'休みの日'!$D$4,'休みの日'!$B$7:$B$56)=0,"・",IF(_xlfn.NETWORKDAYS.INTL($K20,X$9,'休みの日'!$D$4,'休みの日'!$B$7:$B$56)&lt;=ROUND(N($O20)*N($Q20),0),"■","□")),""))</f>
        <v/>
      </c>
      <c r="Y20" s="30">
        <f>IF(OR($K20="",$M20="",Y$9=""),"",IF(AND(Y$9&gt;=$K20,Y$9&lt;=$M20),IF(_xlfn.NETWORKDAYS.INTL(Y$9,Y$9,'休みの日'!$D$4,'休みの日'!$B$7:$B$56)=0,"・",IF(_xlfn.NETWORKDAYS.INTL($K20,Y$9,'休みの日'!$D$4,'休みの日'!$B$7:$B$56)&lt;=ROUND(N($O20)*N($Q20),0),"■","□")),""))</f>
        <v/>
      </c>
      <c r="Z20" s="30">
        <f>IF(OR($K20="",$M20="",Z$9=""),"",IF(AND(Z$9&gt;=$K20,Z$9&lt;=$M20),IF(_xlfn.NETWORKDAYS.INTL(Z$9,Z$9,'休みの日'!$D$4,'休みの日'!$B$7:$B$56)=0,"・",IF(_xlfn.NETWORKDAYS.INTL($K20,Z$9,'休みの日'!$D$4,'休みの日'!$B$7:$B$56)&lt;=ROUND(N($O20)*N($Q20),0),"■","□")),""))</f>
        <v/>
      </c>
      <c r="AA20" s="30">
        <f>IF(OR($K20="",$M20="",AA$9=""),"",IF(AND(AA$9&gt;=$K20,AA$9&lt;=$M20),IF(_xlfn.NETWORKDAYS.INTL(AA$9,AA$9,'休みの日'!$D$4,'休みの日'!$B$7:$B$56)=0,"・",IF(_xlfn.NETWORKDAYS.INTL($K20,AA$9,'休みの日'!$D$4,'休みの日'!$B$7:$B$56)&lt;=ROUND(N($O20)*N($Q20),0),"■","□")),""))</f>
        <v/>
      </c>
      <c r="AB20" s="30">
        <f>IF(OR($K20="",$M20="",AB$9=""),"",IF(AND(AB$9&gt;=$K20,AB$9&lt;=$M20),IF(_xlfn.NETWORKDAYS.INTL(AB$9,AB$9,'休みの日'!$D$4,'休みの日'!$B$7:$B$56)=0,"・",IF(_xlfn.NETWORKDAYS.INTL($K20,AB$9,'休みの日'!$D$4,'休みの日'!$B$7:$B$56)&lt;=ROUND(N($O20)*N($Q20),0),"■","□")),""))</f>
        <v/>
      </c>
      <c r="AC20" s="30">
        <f>IF(OR($K20="",$M20="",AC$9=""),"",IF(AND(AC$9&gt;=$K20,AC$9&lt;=$M20),IF(_xlfn.NETWORKDAYS.INTL(AC$9,AC$9,'休みの日'!$D$4,'休みの日'!$B$7:$B$56)=0,"・",IF(_xlfn.NETWORKDAYS.INTL($K20,AC$9,'休みの日'!$D$4,'休みの日'!$B$7:$B$56)&lt;=ROUND(N($O20)*N($Q20),0),"■","□")),""))</f>
        <v/>
      </c>
      <c r="AD20" s="30">
        <f>IF(OR($K20="",$M20="",AD$9=""),"",IF(AND(AD$9&gt;=$K20,AD$9&lt;=$M20),IF(_xlfn.NETWORKDAYS.INTL(AD$9,AD$9,'休みの日'!$D$4,'休みの日'!$B$7:$B$56)=0,"・",IF(_xlfn.NETWORKDAYS.INTL($K20,AD$9,'休みの日'!$D$4,'休みの日'!$B$7:$B$56)&lt;=ROUND(N($O20)*N($Q20),0),"■","□")),""))</f>
        <v/>
      </c>
      <c r="AE20" s="30">
        <f>IF(OR($K20="",$M20="",AE$9=""),"",IF(AND(AE$9&gt;=$K20,AE$9&lt;=$M20),IF(_xlfn.NETWORKDAYS.INTL(AE$9,AE$9,'休みの日'!$D$4,'休みの日'!$B$7:$B$56)=0,"・",IF(_xlfn.NETWORKDAYS.INTL($K20,AE$9,'休みの日'!$D$4,'休みの日'!$B$7:$B$56)&lt;=ROUND(N($O20)*N($Q20),0),"■","□")),""))</f>
        <v/>
      </c>
      <c r="AF20" s="30">
        <f>IF(OR($K20="",$M20="",AF$9=""),"",IF(AND(AF$9&gt;=$K20,AF$9&lt;=$M20),IF(_xlfn.NETWORKDAYS.INTL(AF$9,AF$9,'休みの日'!$D$4,'休みの日'!$B$7:$B$56)=0,"・",IF(_xlfn.NETWORKDAYS.INTL($K20,AF$9,'休みの日'!$D$4,'休みの日'!$B$7:$B$56)&lt;=ROUND(N($O20)*N($Q20),0),"■","□")),""))</f>
        <v/>
      </c>
      <c r="AG20" s="30">
        <f>IF(OR($K20="",$M20="",AG$9=""),"",IF(AND(AG$9&gt;=$K20,AG$9&lt;=$M20),IF(_xlfn.NETWORKDAYS.INTL(AG$9,AG$9,'休みの日'!$D$4,'休みの日'!$B$7:$B$56)=0,"・",IF(_xlfn.NETWORKDAYS.INTL($K20,AG$9,'休みの日'!$D$4,'休みの日'!$B$7:$B$56)&lt;=ROUND(N($O20)*N($Q20),0),"■","□")),""))</f>
        <v/>
      </c>
      <c r="AH20" s="30">
        <f>IF(OR($K20="",$M20="",AH$9=""),"",IF(AND(AH$9&gt;=$K20,AH$9&lt;=$M20),IF(_xlfn.NETWORKDAYS.INTL(AH$9,AH$9,'休みの日'!$D$4,'休みの日'!$B$7:$B$56)=0,"・",IF(_xlfn.NETWORKDAYS.INTL($K20,AH$9,'休みの日'!$D$4,'休みの日'!$B$7:$B$56)&lt;=ROUND(N($O20)*N($Q20),0),"■","□")),""))</f>
        <v/>
      </c>
      <c r="AI20" s="30">
        <f>IF(OR($K20="",$M20="",AI$9=""),"",IF(AND(AI$9&gt;=$K20,AI$9&lt;=$M20),IF(_xlfn.NETWORKDAYS.INTL(AI$9,AI$9,'休みの日'!$D$4,'休みの日'!$B$7:$B$56)=0,"・",IF(_xlfn.NETWORKDAYS.INTL($K20,AI$9,'休みの日'!$D$4,'休みの日'!$B$7:$B$56)&lt;=ROUND(N($O20)*N($Q20),0),"■","□")),""))</f>
        <v/>
      </c>
      <c r="AJ20" s="30">
        <f>IF(OR($K20="",$M20="",AJ$9=""),"",IF(AND(AJ$9&gt;=$K20,AJ$9&lt;=$M20),IF(_xlfn.NETWORKDAYS.INTL(AJ$9,AJ$9,'休みの日'!$D$4,'休みの日'!$B$7:$B$56)=0,"・",IF(_xlfn.NETWORKDAYS.INTL($K20,AJ$9,'休みの日'!$D$4,'休みの日'!$B$7:$B$56)&lt;=ROUND(N($O20)*N($Q20),0),"■","□")),""))</f>
        <v/>
      </c>
      <c r="AK20" s="30">
        <f>IF(OR($K20="",$M20="",AK$9=""),"",IF(AND(AK$9&gt;=$K20,AK$9&lt;=$M20),IF(_xlfn.NETWORKDAYS.INTL(AK$9,AK$9,'休みの日'!$D$4,'休みの日'!$B$7:$B$56)=0,"・",IF(_xlfn.NETWORKDAYS.INTL($K20,AK$9,'休みの日'!$D$4,'休みの日'!$B$7:$B$56)&lt;=ROUND(N($O20)*N($Q20),0),"■","□")),""))</f>
        <v/>
      </c>
      <c r="AL20" s="30">
        <f>IF(OR($K20="",$M20="",AL$9=""),"",IF(AND(AL$9&gt;=$K20,AL$9&lt;=$M20),IF(_xlfn.NETWORKDAYS.INTL(AL$9,AL$9,'休みの日'!$D$4,'休みの日'!$B$7:$B$56)=0,"・",IF(_xlfn.NETWORKDAYS.INTL($K20,AL$9,'休みの日'!$D$4,'休みの日'!$B$7:$B$56)&lt;=ROUND(N($O20)*N($Q20),0),"■","□")),""))</f>
        <v/>
      </c>
      <c r="AM20" s="30">
        <f>IF(OR($K20="",$M20="",AM$9=""),"",IF(AND(AM$9&gt;=$K20,AM$9&lt;=$M20),IF(_xlfn.NETWORKDAYS.INTL(AM$9,AM$9,'休みの日'!$D$4,'休みの日'!$B$7:$B$56)=0,"・",IF(_xlfn.NETWORKDAYS.INTL($K20,AM$9,'休みの日'!$D$4,'休みの日'!$B$7:$B$56)&lt;=ROUND(N($O20)*N($Q20),0),"■","□")),""))</f>
        <v/>
      </c>
      <c r="AN20" s="30">
        <f>IF(OR($K20="",$M20="",AN$9=""),"",IF(AND(AN$9&gt;=$K20,AN$9&lt;=$M20),IF(_xlfn.NETWORKDAYS.INTL(AN$9,AN$9,'休みの日'!$D$4,'休みの日'!$B$7:$B$56)=0,"・",IF(_xlfn.NETWORKDAYS.INTL($K20,AN$9,'休みの日'!$D$4,'休みの日'!$B$7:$B$56)&lt;=ROUND(N($O20)*N($Q20),0),"■","□")),""))</f>
        <v/>
      </c>
      <c r="AO20" s="30">
        <f>IF(OR($K20="",$M20="",AO$9=""),"",IF(AND(AO$9&gt;=$K20,AO$9&lt;=$M20),IF(_xlfn.NETWORKDAYS.INTL(AO$9,AO$9,'休みの日'!$D$4,'休みの日'!$B$7:$B$56)=0,"・",IF(_xlfn.NETWORKDAYS.INTL($K20,AO$9,'休みの日'!$D$4,'休みの日'!$B$7:$B$56)&lt;=ROUND(N($O20)*N($Q20),0),"■","□")),""))</f>
        <v/>
      </c>
      <c r="AP20" s="30">
        <f>IF(OR($K20="",$M20="",AP$9=""),"",IF(AND(AP$9&gt;=$K20,AP$9&lt;=$M20),IF(_xlfn.NETWORKDAYS.INTL(AP$9,AP$9,'休みの日'!$D$4,'休みの日'!$B$7:$B$56)=0,"・",IF(_xlfn.NETWORKDAYS.INTL($K20,AP$9,'休みの日'!$D$4,'休みの日'!$B$7:$B$56)&lt;=ROUND(N($O20)*N($Q20),0),"■","□")),""))</f>
        <v/>
      </c>
      <c r="AQ20" s="30">
        <f>IF(OR($K20="",$M20="",AQ$9=""),"",IF(AND(AQ$9&gt;=$K20,AQ$9&lt;=$M20),IF(_xlfn.NETWORKDAYS.INTL(AQ$9,AQ$9,'休みの日'!$D$4,'休みの日'!$B$7:$B$56)=0,"・",IF(_xlfn.NETWORKDAYS.INTL($K20,AQ$9,'休みの日'!$D$4,'休みの日'!$B$7:$B$56)&lt;=ROUND(N($O20)*N($Q20),0),"■","□")),""))</f>
        <v/>
      </c>
      <c r="AR20" s="30">
        <f>IF(OR($K20="",$M20="",AR$9=""),"",IF(AND(AR$9&gt;=$K20,AR$9&lt;=$M20),IF(_xlfn.NETWORKDAYS.INTL(AR$9,AR$9,'休みの日'!$D$4,'休みの日'!$B$7:$B$56)=0,"・",IF(_xlfn.NETWORKDAYS.INTL($K20,AR$9,'休みの日'!$D$4,'休みの日'!$B$7:$B$56)&lt;=ROUND(N($O20)*N($Q20),0),"■","□")),""))</f>
        <v/>
      </c>
      <c r="AS20" s="30">
        <f>IF(OR($K20="",$M20="",AS$9=""),"",IF(AND(AS$9&gt;=$K20,AS$9&lt;=$M20),IF(_xlfn.NETWORKDAYS.INTL(AS$9,AS$9,'休みの日'!$D$4,'休みの日'!$B$7:$B$56)=0,"・",IF(_xlfn.NETWORKDAYS.INTL($K20,AS$9,'休みの日'!$D$4,'休みの日'!$B$7:$B$56)&lt;=ROUND(N($O20)*N($Q20),0),"■","□")),""))</f>
        <v/>
      </c>
      <c r="AT20" s="30">
        <f>IF(OR($K20="",$M20="",AT$9=""),"",IF(AND(AT$9&gt;=$K20,AT$9&lt;=$M20),IF(_xlfn.NETWORKDAYS.INTL(AT$9,AT$9,'休みの日'!$D$4,'休みの日'!$B$7:$B$56)=0,"・",IF(_xlfn.NETWORKDAYS.INTL($K20,AT$9,'休みの日'!$D$4,'休みの日'!$B$7:$B$56)&lt;=ROUND(N($O20)*N($Q20),0),"■","□")),""))</f>
        <v/>
      </c>
      <c r="AU20" s="30">
        <f>IF(OR($K20="",$M20="",AU$9=""),"",IF(AND(AU$9&gt;=$K20,AU$9&lt;=$M20),IF(_xlfn.NETWORKDAYS.INTL(AU$9,AU$9,'休みの日'!$D$4,'休みの日'!$B$7:$B$56)=0,"・",IF(_xlfn.NETWORKDAYS.INTL($K20,AU$9,'休みの日'!$D$4,'休みの日'!$B$7:$B$56)&lt;=ROUND(N($O20)*N($Q20),0),"■","□")),""))</f>
        <v/>
      </c>
      <c r="AV20" s="30">
        <f>IF(OR($K20="",$M20="",AV$9=""),"",IF(AND(AV$9&gt;=$K20,AV$9&lt;=$M20),IF(_xlfn.NETWORKDAYS.INTL(AV$9,AV$9,'休みの日'!$D$4,'休みの日'!$B$7:$B$56)=0,"・",IF(_xlfn.NETWORKDAYS.INTL($K20,AV$9,'休みの日'!$D$4,'休みの日'!$B$7:$B$56)&lt;=ROUND(N($O20)*N($Q20),0),"■","□")),""))</f>
        <v/>
      </c>
      <c r="AW20" s="30">
        <f>IF(OR($K20="",$M20="",AW$9=""),"",IF(AND(AW$9&gt;=$K20,AW$9&lt;=$M20),IF(_xlfn.NETWORKDAYS.INTL(AW$9,AW$9,'休みの日'!$D$4,'休みの日'!$B$7:$B$56)=0,"・",IF(_xlfn.NETWORKDAYS.INTL($K20,AW$9,'休みの日'!$D$4,'休みの日'!$B$7:$B$56)&lt;=ROUND(N($O20)*N($Q20),0),"■","□")),""))</f>
        <v/>
      </c>
      <c r="AX20" s="30">
        <f>IF(OR($K20="",$M20="",AX$9=""),"",IF(AND(AX$9&gt;=$K20,AX$9&lt;=$M20),IF(_xlfn.NETWORKDAYS.INTL(AX$9,AX$9,'休みの日'!$D$4,'休みの日'!$B$7:$B$56)=0,"・",IF(_xlfn.NETWORKDAYS.INTL($K20,AX$9,'休みの日'!$D$4,'休みの日'!$B$7:$B$56)&lt;=ROUND(N($O20)*N($Q20),0),"■","□")),""))</f>
        <v/>
      </c>
      <c r="AY20" s="30">
        <f>IF(OR($K20="",$M20="",AY$9=""),"",IF(AND(AY$9&gt;=$K20,AY$9&lt;=$M20),IF(_xlfn.NETWORKDAYS.INTL(AY$9,AY$9,'休みの日'!$D$4,'休みの日'!$B$7:$B$56)=0,"・",IF(_xlfn.NETWORKDAYS.INTL($K20,AY$9,'休みの日'!$D$4,'休みの日'!$B$7:$B$56)&lt;=ROUND(N($O20)*N($Q20),0),"■","□")),""))</f>
        <v/>
      </c>
      <c r="AZ20" s="30">
        <f>IF(OR($K20="",$M20="",AZ$9=""),"",IF(AND(AZ$9&gt;=$K20,AZ$9&lt;=$M20),IF(_xlfn.NETWORKDAYS.INTL(AZ$9,AZ$9,'休みの日'!$D$4,'休みの日'!$B$7:$B$56)=0,"・",IF(_xlfn.NETWORKDAYS.INTL($K20,AZ$9,'休みの日'!$D$4,'休みの日'!$B$7:$B$56)&lt;=ROUND(N($O20)*N($Q20),0),"■","□")),""))</f>
        <v/>
      </c>
      <c r="BA20" s="30">
        <f>IF(OR($K20="",$M20="",BA$9=""),"",IF(AND(BA$9&gt;=$K20,BA$9&lt;=$M20),IF(_xlfn.NETWORKDAYS.INTL(BA$9,BA$9,'休みの日'!$D$4,'休みの日'!$B$7:$B$56)=0,"・",IF(_xlfn.NETWORKDAYS.INTL($K20,BA$9,'休みの日'!$D$4,'休みの日'!$B$7:$B$56)&lt;=ROUND(N($O20)*N($Q20),0),"■","□")),""))</f>
        <v/>
      </c>
      <c r="BB20" s="30">
        <f>IF(OR($K20="",$M20="",BB$9=""),"",IF(AND(BB$9&gt;=$K20,BB$9&lt;=$M20),IF(_xlfn.NETWORKDAYS.INTL(BB$9,BB$9,'休みの日'!$D$4,'休みの日'!$B$7:$B$56)=0,"・",IF(_xlfn.NETWORKDAYS.INTL($K20,BB$9,'休みの日'!$D$4,'休みの日'!$B$7:$B$56)&lt;=ROUND(N($O20)*N($Q20),0),"■","□")),""))</f>
        <v/>
      </c>
    </row>
    <row r="21" ht="22" customHeight="1">
      <c r="A21" s="22" t="inlineStr">
        <is>
          <t>11</t>
        </is>
      </c>
      <c r="B21" s="23" t="inlineStr">
        <is>
          <t>名刺の整理とお礼のメール</t>
        </is>
      </c>
      <c r="C21" s="6" t="n"/>
      <c r="D21" s="6" t="n"/>
      <c r="E21" s="6" t="n"/>
      <c r="F21" s="6" t="n"/>
      <c r="G21" s="6" t="n"/>
      <c r="H21" s="6" t="n"/>
      <c r="I21" s="24" t="inlineStr">
        <is>
          <t>北川</t>
        </is>
      </c>
      <c r="J21" s="6" t="n"/>
      <c r="K21" s="25" t="n">
        <v>46342</v>
      </c>
      <c r="L21" s="6" t="n"/>
      <c r="M21" s="25" t="n">
        <v>46344</v>
      </c>
      <c r="N21" s="6" t="n"/>
      <c r="O21" s="26">
        <f>IF(OR($K21="",$M21=""),"",_xlfn.NETWORKDAYS.INTL($K21,$M21,'休みの日'!$D$4,'休みの日'!$B$7:$B$56))</f>
        <v/>
      </c>
      <c r="P21" s="9" t="n"/>
      <c r="Q21" s="27" t="n"/>
      <c r="R21" s="6" t="n"/>
      <c r="S21" s="28">
        <f>IF(OR($O21="",$AG$3=""),"",IF($O21&lt;=0,"",IF($AG$3&lt;$K21,0,IF($AG$3&gt;=$M21,1,_xlfn.NETWORKDAYS.INTL($K21,$AG$3,'休みの日'!$D$4,'休みの日'!$B$7:$B$56)/$O21))))</f>
        <v/>
      </c>
      <c r="T21" s="9" t="n"/>
      <c r="U21" s="29">
        <f>IF(OR($B21="",$K21="",$M21=""),"",IF(N($Q21)&gt;=1,"完了",IF($AG$3&gt;$M21,"遅れ",IF($AG$3&lt;$K21,IF(N($Q21)&gt;0,"予定どおり","着手前"),IF($S21="","",IF(ROUND(N($Q21)*100,1)-ROUND($S21*100,1)&lt;=-$AR$3,"遅れ",IF(N($Q21)&lt;$S21,"やや遅れ","予定どおり")))))))</f>
        <v/>
      </c>
      <c r="V21" s="9" t="n"/>
      <c r="W21" s="9" t="n"/>
      <c r="X21" s="30">
        <f>IF(OR($K21="",$M21="",X$9=""),"",IF(AND(X$9&gt;=$K21,X$9&lt;=$M21),IF(_xlfn.NETWORKDAYS.INTL(X$9,X$9,'休みの日'!$D$4,'休みの日'!$B$7:$B$56)=0,"・",IF(_xlfn.NETWORKDAYS.INTL($K21,X$9,'休みの日'!$D$4,'休みの日'!$B$7:$B$56)&lt;=ROUND(N($O21)*N($Q21),0),"■","□")),""))</f>
        <v/>
      </c>
      <c r="Y21" s="30">
        <f>IF(OR($K21="",$M21="",Y$9=""),"",IF(AND(Y$9&gt;=$K21,Y$9&lt;=$M21),IF(_xlfn.NETWORKDAYS.INTL(Y$9,Y$9,'休みの日'!$D$4,'休みの日'!$B$7:$B$56)=0,"・",IF(_xlfn.NETWORKDAYS.INTL($K21,Y$9,'休みの日'!$D$4,'休みの日'!$B$7:$B$56)&lt;=ROUND(N($O21)*N($Q21),0),"■","□")),""))</f>
        <v/>
      </c>
      <c r="Z21" s="30">
        <f>IF(OR($K21="",$M21="",Z$9=""),"",IF(AND(Z$9&gt;=$K21,Z$9&lt;=$M21),IF(_xlfn.NETWORKDAYS.INTL(Z$9,Z$9,'休みの日'!$D$4,'休みの日'!$B$7:$B$56)=0,"・",IF(_xlfn.NETWORKDAYS.INTL($K21,Z$9,'休みの日'!$D$4,'休みの日'!$B$7:$B$56)&lt;=ROUND(N($O21)*N($Q21),0),"■","□")),""))</f>
        <v/>
      </c>
      <c r="AA21" s="30">
        <f>IF(OR($K21="",$M21="",AA$9=""),"",IF(AND(AA$9&gt;=$K21,AA$9&lt;=$M21),IF(_xlfn.NETWORKDAYS.INTL(AA$9,AA$9,'休みの日'!$D$4,'休みの日'!$B$7:$B$56)=0,"・",IF(_xlfn.NETWORKDAYS.INTL($K21,AA$9,'休みの日'!$D$4,'休みの日'!$B$7:$B$56)&lt;=ROUND(N($O21)*N($Q21),0),"■","□")),""))</f>
        <v/>
      </c>
      <c r="AB21" s="30">
        <f>IF(OR($K21="",$M21="",AB$9=""),"",IF(AND(AB$9&gt;=$K21,AB$9&lt;=$M21),IF(_xlfn.NETWORKDAYS.INTL(AB$9,AB$9,'休みの日'!$D$4,'休みの日'!$B$7:$B$56)=0,"・",IF(_xlfn.NETWORKDAYS.INTL($K21,AB$9,'休みの日'!$D$4,'休みの日'!$B$7:$B$56)&lt;=ROUND(N($O21)*N($Q21),0),"■","□")),""))</f>
        <v/>
      </c>
      <c r="AC21" s="30">
        <f>IF(OR($K21="",$M21="",AC$9=""),"",IF(AND(AC$9&gt;=$K21,AC$9&lt;=$M21),IF(_xlfn.NETWORKDAYS.INTL(AC$9,AC$9,'休みの日'!$D$4,'休みの日'!$B$7:$B$56)=0,"・",IF(_xlfn.NETWORKDAYS.INTL($K21,AC$9,'休みの日'!$D$4,'休みの日'!$B$7:$B$56)&lt;=ROUND(N($O21)*N($Q21),0),"■","□")),""))</f>
        <v/>
      </c>
      <c r="AD21" s="30">
        <f>IF(OR($K21="",$M21="",AD$9=""),"",IF(AND(AD$9&gt;=$K21,AD$9&lt;=$M21),IF(_xlfn.NETWORKDAYS.INTL(AD$9,AD$9,'休みの日'!$D$4,'休みの日'!$B$7:$B$56)=0,"・",IF(_xlfn.NETWORKDAYS.INTL($K21,AD$9,'休みの日'!$D$4,'休みの日'!$B$7:$B$56)&lt;=ROUND(N($O21)*N($Q21),0),"■","□")),""))</f>
        <v/>
      </c>
      <c r="AE21" s="30">
        <f>IF(OR($K21="",$M21="",AE$9=""),"",IF(AND(AE$9&gt;=$K21,AE$9&lt;=$M21),IF(_xlfn.NETWORKDAYS.INTL(AE$9,AE$9,'休みの日'!$D$4,'休みの日'!$B$7:$B$56)=0,"・",IF(_xlfn.NETWORKDAYS.INTL($K21,AE$9,'休みの日'!$D$4,'休みの日'!$B$7:$B$56)&lt;=ROUND(N($O21)*N($Q21),0),"■","□")),""))</f>
        <v/>
      </c>
      <c r="AF21" s="30">
        <f>IF(OR($K21="",$M21="",AF$9=""),"",IF(AND(AF$9&gt;=$K21,AF$9&lt;=$M21),IF(_xlfn.NETWORKDAYS.INTL(AF$9,AF$9,'休みの日'!$D$4,'休みの日'!$B$7:$B$56)=0,"・",IF(_xlfn.NETWORKDAYS.INTL($K21,AF$9,'休みの日'!$D$4,'休みの日'!$B$7:$B$56)&lt;=ROUND(N($O21)*N($Q21),0),"■","□")),""))</f>
        <v/>
      </c>
      <c r="AG21" s="30">
        <f>IF(OR($K21="",$M21="",AG$9=""),"",IF(AND(AG$9&gt;=$K21,AG$9&lt;=$M21),IF(_xlfn.NETWORKDAYS.INTL(AG$9,AG$9,'休みの日'!$D$4,'休みの日'!$B$7:$B$56)=0,"・",IF(_xlfn.NETWORKDAYS.INTL($K21,AG$9,'休みの日'!$D$4,'休みの日'!$B$7:$B$56)&lt;=ROUND(N($O21)*N($Q21),0),"■","□")),""))</f>
        <v/>
      </c>
      <c r="AH21" s="30">
        <f>IF(OR($K21="",$M21="",AH$9=""),"",IF(AND(AH$9&gt;=$K21,AH$9&lt;=$M21),IF(_xlfn.NETWORKDAYS.INTL(AH$9,AH$9,'休みの日'!$D$4,'休みの日'!$B$7:$B$56)=0,"・",IF(_xlfn.NETWORKDAYS.INTL($K21,AH$9,'休みの日'!$D$4,'休みの日'!$B$7:$B$56)&lt;=ROUND(N($O21)*N($Q21),0),"■","□")),""))</f>
        <v/>
      </c>
      <c r="AI21" s="30">
        <f>IF(OR($K21="",$M21="",AI$9=""),"",IF(AND(AI$9&gt;=$K21,AI$9&lt;=$M21),IF(_xlfn.NETWORKDAYS.INTL(AI$9,AI$9,'休みの日'!$D$4,'休みの日'!$B$7:$B$56)=0,"・",IF(_xlfn.NETWORKDAYS.INTL($K21,AI$9,'休みの日'!$D$4,'休みの日'!$B$7:$B$56)&lt;=ROUND(N($O21)*N($Q21),0),"■","□")),""))</f>
        <v/>
      </c>
      <c r="AJ21" s="30">
        <f>IF(OR($K21="",$M21="",AJ$9=""),"",IF(AND(AJ$9&gt;=$K21,AJ$9&lt;=$M21),IF(_xlfn.NETWORKDAYS.INTL(AJ$9,AJ$9,'休みの日'!$D$4,'休みの日'!$B$7:$B$56)=0,"・",IF(_xlfn.NETWORKDAYS.INTL($K21,AJ$9,'休みの日'!$D$4,'休みの日'!$B$7:$B$56)&lt;=ROUND(N($O21)*N($Q21),0),"■","□")),""))</f>
        <v/>
      </c>
      <c r="AK21" s="30">
        <f>IF(OR($K21="",$M21="",AK$9=""),"",IF(AND(AK$9&gt;=$K21,AK$9&lt;=$M21),IF(_xlfn.NETWORKDAYS.INTL(AK$9,AK$9,'休みの日'!$D$4,'休みの日'!$B$7:$B$56)=0,"・",IF(_xlfn.NETWORKDAYS.INTL($K21,AK$9,'休みの日'!$D$4,'休みの日'!$B$7:$B$56)&lt;=ROUND(N($O21)*N($Q21),0),"■","□")),""))</f>
        <v/>
      </c>
      <c r="AL21" s="30">
        <f>IF(OR($K21="",$M21="",AL$9=""),"",IF(AND(AL$9&gt;=$K21,AL$9&lt;=$M21),IF(_xlfn.NETWORKDAYS.INTL(AL$9,AL$9,'休みの日'!$D$4,'休みの日'!$B$7:$B$56)=0,"・",IF(_xlfn.NETWORKDAYS.INTL($K21,AL$9,'休みの日'!$D$4,'休みの日'!$B$7:$B$56)&lt;=ROUND(N($O21)*N($Q21),0),"■","□")),""))</f>
        <v/>
      </c>
      <c r="AM21" s="30">
        <f>IF(OR($K21="",$M21="",AM$9=""),"",IF(AND(AM$9&gt;=$K21,AM$9&lt;=$M21),IF(_xlfn.NETWORKDAYS.INTL(AM$9,AM$9,'休みの日'!$D$4,'休みの日'!$B$7:$B$56)=0,"・",IF(_xlfn.NETWORKDAYS.INTL($K21,AM$9,'休みの日'!$D$4,'休みの日'!$B$7:$B$56)&lt;=ROUND(N($O21)*N($Q21),0),"■","□")),""))</f>
        <v/>
      </c>
      <c r="AN21" s="30">
        <f>IF(OR($K21="",$M21="",AN$9=""),"",IF(AND(AN$9&gt;=$K21,AN$9&lt;=$M21),IF(_xlfn.NETWORKDAYS.INTL(AN$9,AN$9,'休みの日'!$D$4,'休みの日'!$B$7:$B$56)=0,"・",IF(_xlfn.NETWORKDAYS.INTL($K21,AN$9,'休みの日'!$D$4,'休みの日'!$B$7:$B$56)&lt;=ROUND(N($O21)*N($Q21),0),"■","□")),""))</f>
        <v/>
      </c>
      <c r="AO21" s="30">
        <f>IF(OR($K21="",$M21="",AO$9=""),"",IF(AND(AO$9&gt;=$K21,AO$9&lt;=$M21),IF(_xlfn.NETWORKDAYS.INTL(AO$9,AO$9,'休みの日'!$D$4,'休みの日'!$B$7:$B$56)=0,"・",IF(_xlfn.NETWORKDAYS.INTL($K21,AO$9,'休みの日'!$D$4,'休みの日'!$B$7:$B$56)&lt;=ROUND(N($O21)*N($Q21),0),"■","□")),""))</f>
        <v/>
      </c>
      <c r="AP21" s="30">
        <f>IF(OR($K21="",$M21="",AP$9=""),"",IF(AND(AP$9&gt;=$K21,AP$9&lt;=$M21),IF(_xlfn.NETWORKDAYS.INTL(AP$9,AP$9,'休みの日'!$D$4,'休みの日'!$B$7:$B$56)=0,"・",IF(_xlfn.NETWORKDAYS.INTL($K21,AP$9,'休みの日'!$D$4,'休みの日'!$B$7:$B$56)&lt;=ROUND(N($O21)*N($Q21),0),"■","□")),""))</f>
        <v/>
      </c>
      <c r="AQ21" s="30">
        <f>IF(OR($K21="",$M21="",AQ$9=""),"",IF(AND(AQ$9&gt;=$K21,AQ$9&lt;=$M21),IF(_xlfn.NETWORKDAYS.INTL(AQ$9,AQ$9,'休みの日'!$D$4,'休みの日'!$B$7:$B$56)=0,"・",IF(_xlfn.NETWORKDAYS.INTL($K21,AQ$9,'休みの日'!$D$4,'休みの日'!$B$7:$B$56)&lt;=ROUND(N($O21)*N($Q21),0),"■","□")),""))</f>
        <v/>
      </c>
      <c r="AR21" s="30">
        <f>IF(OR($K21="",$M21="",AR$9=""),"",IF(AND(AR$9&gt;=$K21,AR$9&lt;=$M21),IF(_xlfn.NETWORKDAYS.INTL(AR$9,AR$9,'休みの日'!$D$4,'休みの日'!$B$7:$B$56)=0,"・",IF(_xlfn.NETWORKDAYS.INTL($K21,AR$9,'休みの日'!$D$4,'休みの日'!$B$7:$B$56)&lt;=ROUND(N($O21)*N($Q21),0),"■","□")),""))</f>
        <v/>
      </c>
      <c r="AS21" s="30">
        <f>IF(OR($K21="",$M21="",AS$9=""),"",IF(AND(AS$9&gt;=$K21,AS$9&lt;=$M21),IF(_xlfn.NETWORKDAYS.INTL(AS$9,AS$9,'休みの日'!$D$4,'休みの日'!$B$7:$B$56)=0,"・",IF(_xlfn.NETWORKDAYS.INTL($K21,AS$9,'休みの日'!$D$4,'休みの日'!$B$7:$B$56)&lt;=ROUND(N($O21)*N($Q21),0),"■","□")),""))</f>
        <v/>
      </c>
      <c r="AT21" s="30">
        <f>IF(OR($K21="",$M21="",AT$9=""),"",IF(AND(AT$9&gt;=$K21,AT$9&lt;=$M21),IF(_xlfn.NETWORKDAYS.INTL(AT$9,AT$9,'休みの日'!$D$4,'休みの日'!$B$7:$B$56)=0,"・",IF(_xlfn.NETWORKDAYS.INTL($K21,AT$9,'休みの日'!$D$4,'休みの日'!$B$7:$B$56)&lt;=ROUND(N($O21)*N($Q21),0),"■","□")),""))</f>
        <v/>
      </c>
      <c r="AU21" s="30">
        <f>IF(OR($K21="",$M21="",AU$9=""),"",IF(AND(AU$9&gt;=$K21,AU$9&lt;=$M21),IF(_xlfn.NETWORKDAYS.INTL(AU$9,AU$9,'休みの日'!$D$4,'休みの日'!$B$7:$B$56)=0,"・",IF(_xlfn.NETWORKDAYS.INTL($K21,AU$9,'休みの日'!$D$4,'休みの日'!$B$7:$B$56)&lt;=ROUND(N($O21)*N($Q21),0),"■","□")),""))</f>
        <v/>
      </c>
      <c r="AV21" s="30">
        <f>IF(OR($K21="",$M21="",AV$9=""),"",IF(AND(AV$9&gt;=$K21,AV$9&lt;=$M21),IF(_xlfn.NETWORKDAYS.INTL(AV$9,AV$9,'休みの日'!$D$4,'休みの日'!$B$7:$B$56)=0,"・",IF(_xlfn.NETWORKDAYS.INTL($K21,AV$9,'休みの日'!$D$4,'休みの日'!$B$7:$B$56)&lt;=ROUND(N($O21)*N($Q21),0),"■","□")),""))</f>
        <v/>
      </c>
      <c r="AW21" s="30">
        <f>IF(OR($K21="",$M21="",AW$9=""),"",IF(AND(AW$9&gt;=$K21,AW$9&lt;=$M21),IF(_xlfn.NETWORKDAYS.INTL(AW$9,AW$9,'休みの日'!$D$4,'休みの日'!$B$7:$B$56)=0,"・",IF(_xlfn.NETWORKDAYS.INTL($K21,AW$9,'休みの日'!$D$4,'休みの日'!$B$7:$B$56)&lt;=ROUND(N($O21)*N($Q21),0),"■","□")),""))</f>
        <v/>
      </c>
      <c r="AX21" s="30">
        <f>IF(OR($K21="",$M21="",AX$9=""),"",IF(AND(AX$9&gt;=$K21,AX$9&lt;=$M21),IF(_xlfn.NETWORKDAYS.INTL(AX$9,AX$9,'休みの日'!$D$4,'休みの日'!$B$7:$B$56)=0,"・",IF(_xlfn.NETWORKDAYS.INTL($K21,AX$9,'休みの日'!$D$4,'休みの日'!$B$7:$B$56)&lt;=ROUND(N($O21)*N($Q21),0),"■","□")),""))</f>
        <v/>
      </c>
      <c r="AY21" s="30">
        <f>IF(OR($K21="",$M21="",AY$9=""),"",IF(AND(AY$9&gt;=$K21,AY$9&lt;=$M21),IF(_xlfn.NETWORKDAYS.INTL(AY$9,AY$9,'休みの日'!$D$4,'休みの日'!$B$7:$B$56)=0,"・",IF(_xlfn.NETWORKDAYS.INTL($K21,AY$9,'休みの日'!$D$4,'休みの日'!$B$7:$B$56)&lt;=ROUND(N($O21)*N($Q21),0),"■","□")),""))</f>
        <v/>
      </c>
      <c r="AZ21" s="30">
        <f>IF(OR($K21="",$M21="",AZ$9=""),"",IF(AND(AZ$9&gt;=$K21,AZ$9&lt;=$M21),IF(_xlfn.NETWORKDAYS.INTL(AZ$9,AZ$9,'休みの日'!$D$4,'休みの日'!$B$7:$B$56)=0,"・",IF(_xlfn.NETWORKDAYS.INTL($K21,AZ$9,'休みの日'!$D$4,'休みの日'!$B$7:$B$56)&lt;=ROUND(N($O21)*N($Q21),0),"■","□")),""))</f>
        <v/>
      </c>
      <c r="BA21" s="30">
        <f>IF(OR($K21="",$M21="",BA$9=""),"",IF(AND(BA$9&gt;=$K21,BA$9&lt;=$M21),IF(_xlfn.NETWORKDAYS.INTL(BA$9,BA$9,'休みの日'!$D$4,'休みの日'!$B$7:$B$56)=0,"・",IF(_xlfn.NETWORKDAYS.INTL($K21,BA$9,'休みの日'!$D$4,'休みの日'!$B$7:$B$56)&lt;=ROUND(N($O21)*N($Q21),0),"■","□")),""))</f>
        <v/>
      </c>
      <c r="BB21" s="30">
        <f>IF(OR($K21="",$M21="",BB$9=""),"",IF(AND(BB$9&gt;=$K21,BB$9&lt;=$M21),IF(_xlfn.NETWORKDAYS.INTL(BB$9,BB$9,'休みの日'!$D$4,'休みの日'!$B$7:$B$56)=0,"・",IF(_xlfn.NETWORKDAYS.INTL($K21,BB$9,'休みの日'!$D$4,'休みの日'!$B$7:$B$56)&lt;=ROUND(N($O21)*N($Q21),0),"■","□")),""))</f>
        <v/>
      </c>
    </row>
    <row r="22" ht="22" customHeight="1">
      <c r="A22" s="22" t="n"/>
      <c r="B22" s="23" t="n"/>
      <c r="C22" s="6" t="n"/>
      <c r="D22" s="6" t="n"/>
      <c r="E22" s="6" t="n"/>
      <c r="F22" s="6" t="n"/>
      <c r="G22" s="6" t="n"/>
      <c r="H22" s="6" t="n"/>
      <c r="I22" s="24" t="n"/>
      <c r="J22" s="6" t="n"/>
      <c r="K22" s="25" t="n"/>
      <c r="L22" s="6" t="n"/>
      <c r="M22" s="25" t="n"/>
      <c r="N22" s="6" t="n"/>
      <c r="O22" s="26">
        <f>IF(OR($K22="",$M22=""),"",_xlfn.NETWORKDAYS.INTL($K22,$M22,'休みの日'!$D$4,'休みの日'!$B$7:$B$56))</f>
        <v/>
      </c>
      <c r="P22" s="9" t="n"/>
      <c r="Q22" s="27" t="n"/>
      <c r="R22" s="6" t="n"/>
      <c r="S22" s="28">
        <f>IF(OR($O22="",$AG$3=""),"",IF($O22&lt;=0,"",IF($AG$3&lt;$K22,0,IF($AG$3&gt;=$M22,1,_xlfn.NETWORKDAYS.INTL($K22,$AG$3,'休みの日'!$D$4,'休みの日'!$B$7:$B$56)/$O22))))</f>
        <v/>
      </c>
      <c r="T22" s="9" t="n"/>
      <c r="U22" s="29">
        <f>IF(OR($B22="",$K22="",$M22=""),"",IF(N($Q22)&gt;=1,"完了",IF($AG$3&gt;$M22,"遅れ",IF($AG$3&lt;$K22,IF(N($Q22)&gt;0,"予定どおり","着手前"),IF($S22="","",IF(ROUND(N($Q22)*100,1)-ROUND($S22*100,1)&lt;=-$AR$3,"遅れ",IF(N($Q22)&lt;$S22,"やや遅れ","予定どおり")))))))</f>
        <v/>
      </c>
      <c r="V22" s="9" t="n"/>
      <c r="W22" s="9" t="n"/>
      <c r="X22" s="30">
        <f>IF(OR($K22="",$M22="",X$9=""),"",IF(AND(X$9&gt;=$K22,X$9&lt;=$M22),IF(_xlfn.NETWORKDAYS.INTL(X$9,X$9,'休みの日'!$D$4,'休みの日'!$B$7:$B$56)=0,"・",IF(_xlfn.NETWORKDAYS.INTL($K22,X$9,'休みの日'!$D$4,'休みの日'!$B$7:$B$56)&lt;=ROUND(N($O22)*N($Q22),0),"■","□")),""))</f>
        <v/>
      </c>
      <c r="Y22" s="30">
        <f>IF(OR($K22="",$M22="",Y$9=""),"",IF(AND(Y$9&gt;=$K22,Y$9&lt;=$M22),IF(_xlfn.NETWORKDAYS.INTL(Y$9,Y$9,'休みの日'!$D$4,'休みの日'!$B$7:$B$56)=0,"・",IF(_xlfn.NETWORKDAYS.INTL($K22,Y$9,'休みの日'!$D$4,'休みの日'!$B$7:$B$56)&lt;=ROUND(N($O22)*N($Q22),0),"■","□")),""))</f>
        <v/>
      </c>
      <c r="Z22" s="30">
        <f>IF(OR($K22="",$M22="",Z$9=""),"",IF(AND(Z$9&gt;=$K22,Z$9&lt;=$M22),IF(_xlfn.NETWORKDAYS.INTL(Z$9,Z$9,'休みの日'!$D$4,'休みの日'!$B$7:$B$56)=0,"・",IF(_xlfn.NETWORKDAYS.INTL($K22,Z$9,'休みの日'!$D$4,'休みの日'!$B$7:$B$56)&lt;=ROUND(N($O22)*N($Q22),0),"■","□")),""))</f>
        <v/>
      </c>
      <c r="AA22" s="30">
        <f>IF(OR($K22="",$M22="",AA$9=""),"",IF(AND(AA$9&gt;=$K22,AA$9&lt;=$M22),IF(_xlfn.NETWORKDAYS.INTL(AA$9,AA$9,'休みの日'!$D$4,'休みの日'!$B$7:$B$56)=0,"・",IF(_xlfn.NETWORKDAYS.INTL($K22,AA$9,'休みの日'!$D$4,'休みの日'!$B$7:$B$56)&lt;=ROUND(N($O22)*N($Q22),0),"■","□")),""))</f>
        <v/>
      </c>
      <c r="AB22" s="30">
        <f>IF(OR($K22="",$M22="",AB$9=""),"",IF(AND(AB$9&gt;=$K22,AB$9&lt;=$M22),IF(_xlfn.NETWORKDAYS.INTL(AB$9,AB$9,'休みの日'!$D$4,'休みの日'!$B$7:$B$56)=0,"・",IF(_xlfn.NETWORKDAYS.INTL($K22,AB$9,'休みの日'!$D$4,'休みの日'!$B$7:$B$56)&lt;=ROUND(N($O22)*N($Q22),0),"■","□")),""))</f>
        <v/>
      </c>
      <c r="AC22" s="30">
        <f>IF(OR($K22="",$M22="",AC$9=""),"",IF(AND(AC$9&gt;=$K22,AC$9&lt;=$M22),IF(_xlfn.NETWORKDAYS.INTL(AC$9,AC$9,'休みの日'!$D$4,'休みの日'!$B$7:$B$56)=0,"・",IF(_xlfn.NETWORKDAYS.INTL($K22,AC$9,'休みの日'!$D$4,'休みの日'!$B$7:$B$56)&lt;=ROUND(N($O22)*N($Q22),0),"■","□")),""))</f>
        <v/>
      </c>
      <c r="AD22" s="30">
        <f>IF(OR($K22="",$M22="",AD$9=""),"",IF(AND(AD$9&gt;=$K22,AD$9&lt;=$M22),IF(_xlfn.NETWORKDAYS.INTL(AD$9,AD$9,'休みの日'!$D$4,'休みの日'!$B$7:$B$56)=0,"・",IF(_xlfn.NETWORKDAYS.INTL($K22,AD$9,'休みの日'!$D$4,'休みの日'!$B$7:$B$56)&lt;=ROUND(N($O22)*N($Q22),0),"■","□")),""))</f>
        <v/>
      </c>
      <c r="AE22" s="30">
        <f>IF(OR($K22="",$M22="",AE$9=""),"",IF(AND(AE$9&gt;=$K22,AE$9&lt;=$M22),IF(_xlfn.NETWORKDAYS.INTL(AE$9,AE$9,'休みの日'!$D$4,'休みの日'!$B$7:$B$56)=0,"・",IF(_xlfn.NETWORKDAYS.INTL($K22,AE$9,'休みの日'!$D$4,'休みの日'!$B$7:$B$56)&lt;=ROUND(N($O22)*N($Q22),0),"■","□")),""))</f>
        <v/>
      </c>
      <c r="AF22" s="30">
        <f>IF(OR($K22="",$M22="",AF$9=""),"",IF(AND(AF$9&gt;=$K22,AF$9&lt;=$M22),IF(_xlfn.NETWORKDAYS.INTL(AF$9,AF$9,'休みの日'!$D$4,'休みの日'!$B$7:$B$56)=0,"・",IF(_xlfn.NETWORKDAYS.INTL($K22,AF$9,'休みの日'!$D$4,'休みの日'!$B$7:$B$56)&lt;=ROUND(N($O22)*N($Q22),0),"■","□")),""))</f>
        <v/>
      </c>
      <c r="AG22" s="30">
        <f>IF(OR($K22="",$M22="",AG$9=""),"",IF(AND(AG$9&gt;=$K22,AG$9&lt;=$M22),IF(_xlfn.NETWORKDAYS.INTL(AG$9,AG$9,'休みの日'!$D$4,'休みの日'!$B$7:$B$56)=0,"・",IF(_xlfn.NETWORKDAYS.INTL($K22,AG$9,'休みの日'!$D$4,'休みの日'!$B$7:$B$56)&lt;=ROUND(N($O22)*N($Q22),0),"■","□")),""))</f>
        <v/>
      </c>
      <c r="AH22" s="30">
        <f>IF(OR($K22="",$M22="",AH$9=""),"",IF(AND(AH$9&gt;=$K22,AH$9&lt;=$M22),IF(_xlfn.NETWORKDAYS.INTL(AH$9,AH$9,'休みの日'!$D$4,'休みの日'!$B$7:$B$56)=0,"・",IF(_xlfn.NETWORKDAYS.INTL($K22,AH$9,'休みの日'!$D$4,'休みの日'!$B$7:$B$56)&lt;=ROUND(N($O22)*N($Q22),0),"■","□")),""))</f>
        <v/>
      </c>
      <c r="AI22" s="30">
        <f>IF(OR($K22="",$M22="",AI$9=""),"",IF(AND(AI$9&gt;=$K22,AI$9&lt;=$M22),IF(_xlfn.NETWORKDAYS.INTL(AI$9,AI$9,'休みの日'!$D$4,'休みの日'!$B$7:$B$56)=0,"・",IF(_xlfn.NETWORKDAYS.INTL($K22,AI$9,'休みの日'!$D$4,'休みの日'!$B$7:$B$56)&lt;=ROUND(N($O22)*N($Q22),0),"■","□")),""))</f>
        <v/>
      </c>
      <c r="AJ22" s="30">
        <f>IF(OR($K22="",$M22="",AJ$9=""),"",IF(AND(AJ$9&gt;=$K22,AJ$9&lt;=$M22),IF(_xlfn.NETWORKDAYS.INTL(AJ$9,AJ$9,'休みの日'!$D$4,'休みの日'!$B$7:$B$56)=0,"・",IF(_xlfn.NETWORKDAYS.INTL($K22,AJ$9,'休みの日'!$D$4,'休みの日'!$B$7:$B$56)&lt;=ROUND(N($O22)*N($Q22),0),"■","□")),""))</f>
        <v/>
      </c>
      <c r="AK22" s="30">
        <f>IF(OR($K22="",$M22="",AK$9=""),"",IF(AND(AK$9&gt;=$K22,AK$9&lt;=$M22),IF(_xlfn.NETWORKDAYS.INTL(AK$9,AK$9,'休みの日'!$D$4,'休みの日'!$B$7:$B$56)=0,"・",IF(_xlfn.NETWORKDAYS.INTL($K22,AK$9,'休みの日'!$D$4,'休みの日'!$B$7:$B$56)&lt;=ROUND(N($O22)*N($Q22),0),"■","□")),""))</f>
        <v/>
      </c>
      <c r="AL22" s="30">
        <f>IF(OR($K22="",$M22="",AL$9=""),"",IF(AND(AL$9&gt;=$K22,AL$9&lt;=$M22),IF(_xlfn.NETWORKDAYS.INTL(AL$9,AL$9,'休みの日'!$D$4,'休みの日'!$B$7:$B$56)=0,"・",IF(_xlfn.NETWORKDAYS.INTL($K22,AL$9,'休みの日'!$D$4,'休みの日'!$B$7:$B$56)&lt;=ROUND(N($O22)*N($Q22),0),"■","□")),""))</f>
        <v/>
      </c>
      <c r="AM22" s="30">
        <f>IF(OR($K22="",$M22="",AM$9=""),"",IF(AND(AM$9&gt;=$K22,AM$9&lt;=$M22),IF(_xlfn.NETWORKDAYS.INTL(AM$9,AM$9,'休みの日'!$D$4,'休みの日'!$B$7:$B$56)=0,"・",IF(_xlfn.NETWORKDAYS.INTL($K22,AM$9,'休みの日'!$D$4,'休みの日'!$B$7:$B$56)&lt;=ROUND(N($O22)*N($Q22),0),"■","□")),""))</f>
        <v/>
      </c>
      <c r="AN22" s="30">
        <f>IF(OR($K22="",$M22="",AN$9=""),"",IF(AND(AN$9&gt;=$K22,AN$9&lt;=$M22),IF(_xlfn.NETWORKDAYS.INTL(AN$9,AN$9,'休みの日'!$D$4,'休みの日'!$B$7:$B$56)=0,"・",IF(_xlfn.NETWORKDAYS.INTL($K22,AN$9,'休みの日'!$D$4,'休みの日'!$B$7:$B$56)&lt;=ROUND(N($O22)*N($Q22),0),"■","□")),""))</f>
        <v/>
      </c>
      <c r="AO22" s="30">
        <f>IF(OR($K22="",$M22="",AO$9=""),"",IF(AND(AO$9&gt;=$K22,AO$9&lt;=$M22),IF(_xlfn.NETWORKDAYS.INTL(AO$9,AO$9,'休みの日'!$D$4,'休みの日'!$B$7:$B$56)=0,"・",IF(_xlfn.NETWORKDAYS.INTL($K22,AO$9,'休みの日'!$D$4,'休みの日'!$B$7:$B$56)&lt;=ROUND(N($O22)*N($Q22),0),"■","□")),""))</f>
        <v/>
      </c>
      <c r="AP22" s="30">
        <f>IF(OR($K22="",$M22="",AP$9=""),"",IF(AND(AP$9&gt;=$K22,AP$9&lt;=$M22),IF(_xlfn.NETWORKDAYS.INTL(AP$9,AP$9,'休みの日'!$D$4,'休みの日'!$B$7:$B$56)=0,"・",IF(_xlfn.NETWORKDAYS.INTL($K22,AP$9,'休みの日'!$D$4,'休みの日'!$B$7:$B$56)&lt;=ROUND(N($O22)*N($Q22),0),"■","□")),""))</f>
        <v/>
      </c>
      <c r="AQ22" s="30">
        <f>IF(OR($K22="",$M22="",AQ$9=""),"",IF(AND(AQ$9&gt;=$K22,AQ$9&lt;=$M22),IF(_xlfn.NETWORKDAYS.INTL(AQ$9,AQ$9,'休みの日'!$D$4,'休みの日'!$B$7:$B$56)=0,"・",IF(_xlfn.NETWORKDAYS.INTL($K22,AQ$9,'休みの日'!$D$4,'休みの日'!$B$7:$B$56)&lt;=ROUND(N($O22)*N($Q22),0),"■","□")),""))</f>
        <v/>
      </c>
      <c r="AR22" s="30">
        <f>IF(OR($K22="",$M22="",AR$9=""),"",IF(AND(AR$9&gt;=$K22,AR$9&lt;=$M22),IF(_xlfn.NETWORKDAYS.INTL(AR$9,AR$9,'休みの日'!$D$4,'休みの日'!$B$7:$B$56)=0,"・",IF(_xlfn.NETWORKDAYS.INTL($K22,AR$9,'休みの日'!$D$4,'休みの日'!$B$7:$B$56)&lt;=ROUND(N($O22)*N($Q22),0),"■","□")),""))</f>
        <v/>
      </c>
      <c r="AS22" s="30">
        <f>IF(OR($K22="",$M22="",AS$9=""),"",IF(AND(AS$9&gt;=$K22,AS$9&lt;=$M22),IF(_xlfn.NETWORKDAYS.INTL(AS$9,AS$9,'休みの日'!$D$4,'休みの日'!$B$7:$B$56)=0,"・",IF(_xlfn.NETWORKDAYS.INTL($K22,AS$9,'休みの日'!$D$4,'休みの日'!$B$7:$B$56)&lt;=ROUND(N($O22)*N($Q22),0),"■","□")),""))</f>
        <v/>
      </c>
      <c r="AT22" s="30">
        <f>IF(OR($K22="",$M22="",AT$9=""),"",IF(AND(AT$9&gt;=$K22,AT$9&lt;=$M22),IF(_xlfn.NETWORKDAYS.INTL(AT$9,AT$9,'休みの日'!$D$4,'休みの日'!$B$7:$B$56)=0,"・",IF(_xlfn.NETWORKDAYS.INTL($K22,AT$9,'休みの日'!$D$4,'休みの日'!$B$7:$B$56)&lt;=ROUND(N($O22)*N($Q22),0),"■","□")),""))</f>
        <v/>
      </c>
      <c r="AU22" s="30">
        <f>IF(OR($K22="",$M22="",AU$9=""),"",IF(AND(AU$9&gt;=$K22,AU$9&lt;=$M22),IF(_xlfn.NETWORKDAYS.INTL(AU$9,AU$9,'休みの日'!$D$4,'休みの日'!$B$7:$B$56)=0,"・",IF(_xlfn.NETWORKDAYS.INTL($K22,AU$9,'休みの日'!$D$4,'休みの日'!$B$7:$B$56)&lt;=ROUND(N($O22)*N($Q22),0),"■","□")),""))</f>
        <v/>
      </c>
      <c r="AV22" s="30">
        <f>IF(OR($K22="",$M22="",AV$9=""),"",IF(AND(AV$9&gt;=$K22,AV$9&lt;=$M22),IF(_xlfn.NETWORKDAYS.INTL(AV$9,AV$9,'休みの日'!$D$4,'休みの日'!$B$7:$B$56)=0,"・",IF(_xlfn.NETWORKDAYS.INTL($K22,AV$9,'休みの日'!$D$4,'休みの日'!$B$7:$B$56)&lt;=ROUND(N($O22)*N($Q22),0),"■","□")),""))</f>
        <v/>
      </c>
      <c r="AW22" s="30">
        <f>IF(OR($K22="",$M22="",AW$9=""),"",IF(AND(AW$9&gt;=$K22,AW$9&lt;=$M22),IF(_xlfn.NETWORKDAYS.INTL(AW$9,AW$9,'休みの日'!$D$4,'休みの日'!$B$7:$B$56)=0,"・",IF(_xlfn.NETWORKDAYS.INTL($K22,AW$9,'休みの日'!$D$4,'休みの日'!$B$7:$B$56)&lt;=ROUND(N($O22)*N($Q22),0),"■","□")),""))</f>
        <v/>
      </c>
      <c r="AX22" s="30">
        <f>IF(OR($K22="",$M22="",AX$9=""),"",IF(AND(AX$9&gt;=$K22,AX$9&lt;=$M22),IF(_xlfn.NETWORKDAYS.INTL(AX$9,AX$9,'休みの日'!$D$4,'休みの日'!$B$7:$B$56)=0,"・",IF(_xlfn.NETWORKDAYS.INTL($K22,AX$9,'休みの日'!$D$4,'休みの日'!$B$7:$B$56)&lt;=ROUND(N($O22)*N($Q22),0),"■","□")),""))</f>
        <v/>
      </c>
      <c r="AY22" s="30">
        <f>IF(OR($K22="",$M22="",AY$9=""),"",IF(AND(AY$9&gt;=$K22,AY$9&lt;=$M22),IF(_xlfn.NETWORKDAYS.INTL(AY$9,AY$9,'休みの日'!$D$4,'休みの日'!$B$7:$B$56)=0,"・",IF(_xlfn.NETWORKDAYS.INTL($K22,AY$9,'休みの日'!$D$4,'休みの日'!$B$7:$B$56)&lt;=ROUND(N($O22)*N($Q22),0),"■","□")),""))</f>
        <v/>
      </c>
      <c r="AZ22" s="30">
        <f>IF(OR($K22="",$M22="",AZ$9=""),"",IF(AND(AZ$9&gt;=$K22,AZ$9&lt;=$M22),IF(_xlfn.NETWORKDAYS.INTL(AZ$9,AZ$9,'休みの日'!$D$4,'休みの日'!$B$7:$B$56)=0,"・",IF(_xlfn.NETWORKDAYS.INTL($K22,AZ$9,'休みの日'!$D$4,'休みの日'!$B$7:$B$56)&lt;=ROUND(N($O22)*N($Q22),0),"■","□")),""))</f>
        <v/>
      </c>
      <c r="BA22" s="30">
        <f>IF(OR($K22="",$M22="",BA$9=""),"",IF(AND(BA$9&gt;=$K22,BA$9&lt;=$M22),IF(_xlfn.NETWORKDAYS.INTL(BA$9,BA$9,'休みの日'!$D$4,'休みの日'!$B$7:$B$56)=0,"・",IF(_xlfn.NETWORKDAYS.INTL($K22,BA$9,'休みの日'!$D$4,'休みの日'!$B$7:$B$56)&lt;=ROUND(N($O22)*N($Q22),0),"■","□")),""))</f>
        <v/>
      </c>
      <c r="BB22" s="30">
        <f>IF(OR($K22="",$M22="",BB$9=""),"",IF(AND(BB$9&gt;=$K22,BB$9&lt;=$M22),IF(_xlfn.NETWORKDAYS.INTL(BB$9,BB$9,'休みの日'!$D$4,'休みの日'!$B$7:$B$56)=0,"・",IF(_xlfn.NETWORKDAYS.INTL($K22,BB$9,'休みの日'!$D$4,'休みの日'!$B$7:$B$56)&lt;=ROUND(N($O22)*N($Q22),0),"■","□")),""))</f>
        <v/>
      </c>
    </row>
    <row r="23" ht="22" customHeight="1">
      <c r="A23" s="22" t="n"/>
      <c r="B23" s="23" t="n"/>
      <c r="C23" s="6" t="n"/>
      <c r="D23" s="6" t="n"/>
      <c r="E23" s="6" t="n"/>
      <c r="F23" s="6" t="n"/>
      <c r="G23" s="6" t="n"/>
      <c r="H23" s="6" t="n"/>
      <c r="I23" s="24" t="n"/>
      <c r="J23" s="6" t="n"/>
      <c r="K23" s="25" t="n"/>
      <c r="L23" s="6" t="n"/>
      <c r="M23" s="25" t="n"/>
      <c r="N23" s="6" t="n"/>
      <c r="O23" s="26">
        <f>IF(OR($K23="",$M23=""),"",_xlfn.NETWORKDAYS.INTL($K23,$M23,'休みの日'!$D$4,'休みの日'!$B$7:$B$56))</f>
        <v/>
      </c>
      <c r="P23" s="9" t="n"/>
      <c r="Q23" s="27" t="n"/>
      <c r="R23" s="6" t="n"/>
      <c r="S23" s="28">
        <f>IF(OR($O23="",$AG$3=""),"",IF($O23&lt;=0,"",IF($AG$3&lt;$K23,0,IF($AG$3&gt;=$M23,1,_xlfn.NETWORKDAYS.INTL($K23,$AG$3,'休みの日'!$D$4,'休みの日'!$B$7:$B$56)/$O23))))</f>
        <v/>
      </c>
      <c r="T23" s="9" t="n"/>
      <c r="U23" s="29">
        <f>IF(OR($B23="",$K23="",$M23=""),"",IF(N($Q23)&gt;=1,"完了",IF($AG$3&gt;$M23,"遅れ",IF($AG$3&lt;$K23,IF(N($Q23)&gt;0,"予定どおり","着手前"),IF($S23="","",IF(ROUND(N($Q23)*100,1)-ROUND($S23*100,1)&lt;=-$AR$3,"遅れ",IF(N($Q23)&lt;$S23,"やや遅れ","予定どおり")))))))</f>
        <v/>
      </c>
      <c r="V23" s="9" t="n"/>
      <c r="W23" s="9" t="n"/>
      <c r="X23" s="30">
        <f>IF(OR($K23="",$M23="",X$9=""),"",IF(AND(X$9&gt;=$K23,X$9&lt;=$M23),IF(_xlfn.NETWORKDAYS.INTL(X$9,X$9,'休みの日'!$D$4,'休みの日'!$B$7:$B$56)=0,"・",IF(_xlfn.NETWORKDAYS.INTL($K23,X$9,'休みの日'!$D$4,'休みの日'!$B$7:$B$56)&lt;=ROUND(N($O23)*N($Q23),0),"■","□")),""))</f>
        <v/>
      </c>
      <c r="Y23" s="30">
        <f>IF(OR($K23="",$M23="",Y$9=""),"",IF(AND(Y$9&gt;=$K23,Y$9&lt;=$M23),IF(_xlfn.NETWORKDAYS.INTL(Y$9,Y$9,'休みの日'!$D$4,'休みの日'!$B$7:$B$56)=0,"・",IF(_xlfn.NETWORKDAYS.INTL($K23,Y$9,'休みの日'!$D$4,'休みの日'!$B$7:$B$56)&lt;=ROUND(N($O23)*N($Q23),0),"■","□")),""))</f>
        <v/>
      </c>
      <c r="Z23" s="30">
        <f>IF(OR($K23="",$M23="",Z$9=""),"",IF(AND(Z$9&gt;=$K23,Z$9&lt;=$M23),IF(_xlfn.NETWORKDAYS.INTL(Z$9,Z$9,'休みの日'!$D$4,'休みの日'!$B$7:$B$56)=0,"・",IF(_xlfn.NETWORKDAYS.INTL($K23,Z$9,'休みの日'!$D$4,'休みの日'!$B$7:$B$56)&lt;=ROUND(N($O23)*N($Q23),0),"■","□")),""))</f>
        <v/>
      </c>
      <c r="AA23" s="30">
        <f>IF(OR($K23="",$M23="",AA$9=""),"",IF(AND(AA$9&gt;=$K23,AA$9&lt;=$M23),IF(_xlfn.NETWORKDAYS.INTL(AA$9,AA$9,'休みの日'!$D$4,'休みの日'!$B$7:$B$56)=0,"・",IF(_xlfn.NETWORKDAYS.INTL($K23,AA$9,'休みの日'!$D$4,'休みの日'!$B$7:$B$56)&lt;=ROUND(N($O23)*N($Q23),0),"■","□")),""))</f>
        <v/>
      </c>
      <c r="AB23" s="30">
        <f>IF(OR($K23="",$M23="",AB$9=""),"",IF(AND(AB$9&gt;=$K23,AB$9&lt;=$M23),IF(_xlfn.NETWORKDAYS.INTL(AB$9,AB$9,'休みの日'!$D$4,'休みの日'!$B$7:$B$56)=0,"・",IF(_xlfn.NETWORKDAYS.INTL($K23,AB$9,'休みの日'!$D$4,'休みの日'!$B$7:$B$56)&lt;=ROUND(N($O23)*N($Q23),0),"■","□")),""))</f>
        <v/>
      </c>
      <c r="AC23" s="30">
        <f>IF(OR($K23="",$M23="",AC$9=""),"",IF(AND(AC$9&gt;=$K23,AC$9&lt;=$M23),IF(_xlfn.NETWORKDAYS.INTL(AC$9,AC$9,'休みの日'!$D$4,'休みの日'!$B$7:$B$56)=0,"・",IF(_xlfn.NETWORKDAYS.INTL($K23,AC$9,'休みの日'!$D$4,'休みの日'!$B$7:$B$56)&lt;=ROUND(N($O23)*N($Q23),0),"■","□")),""))</f>
        <v/>
      </c>
      <c r="AD23" s="30">
        <f>IF(OR($K23="",$M23="",AD$9=""),"",IF(AND(AD$9&gt;=$K23,AD$9&lt;=$M23),IF(_xlfn.NETWORKDAYS.INTL(AD$9,AD$9,'休みの日'!$D$4,'休みの日'!$B$7:$B$56)=0,"・",IF(_xlfn.NETWORKDAYS.INTL($K23,AD$9,'休みの日'!$D$4,'休みの日'!$B$7:$B$56)&lt;=ROUND(N($O23)*N($Q23),0),"■","□")),""))</f>
        <v/>
      </c>
      <c r="AE23" s="30">
        <f>IF(OR($K23="",$M23="",AE$9=""),"",IF(AND(AE$9&gt;=$K23,AE$9&lt;=$M23),IF(_xlfn.NETWORKDAYS.INTL(AE$9,AE$9,'休みの日'!$D$4,'休みの日'!$B$7:$B$56)=0,"・",IF(_xlfn.NETWORKDAYS.INTL($K23,AE$9,'休みの日'!$D$4,'休みの日'!$B$7:$B$56)&lt;=ROUND(N($O23)*N($Q23),0),"■","□")),""))</f>
        <v/>
      </c>
      <c r="AF23" s="30">
        <f>IF(OR($K23="",$M23="",AF$9=""),"",IF(AND(AF$9&gt;=$K23,AF$9&lt;=$M23),IF(_xlfn.NETWORKDAYS.INTL(AF$9,AF$9,'休みの日'!$D$4,'休みの日'!$B$7:$B$56)=0,"・",IF(_xlfn.NETWORKDAYS.INTL($K23,AF$9,'休みの日'!$D$4,'休みの日'!$B$7:$B$56)&lt;=ROUND(N($O23)*N($Q23),0),"■","□")),""))</f>
        <v/>
      </c>
      <c r="AG23" s="30">
        <f>IF(OR($K23="",$M23="",AG$9=""),"",IF(AND(AG$9&gt;=$K23,AG$9&lt;=$M23),IF(_xlfn.NETWORKDAYS.INTL(AG$9,AG$9,'休みの日'!$D$4,'休みの日'!$B$7:$B$56)=0,"・",IF(_xlfn.NETWORKDAYS.INTL($K23,AG$9,'休みの日'!$D$4,'休みの日'!$B$7:$B$56)&lt;=ROUND(N($O23)*N($Q23),0),"■","□")),""))</f>
        <v/>
      </c>
      <c r="AH23" s="30">
        <f>IF(OR($K23="",$M23="",AH$9=""),"",IF(AND(AH$9&gt;=$K23,AH$9&lt;=$M23),IF(_xlfn.NETWORKDAYS.INTL(AH$9,AH$9,'休みの日'!$D$4,'休みの日'!$B$7:$B$56)=0,"・",IF(_xlfn.NETWORKDAYS.INTL($K23,AH$9,'休みの日'!$D$4,'休みの日'!$B$7:$B$56)&lt;=ROUND(N($O23)*N($Q23),0),"■","□")),""))</f>
        <v/>
      </c>
      <c r="AI23" s="30">
        <f>IF(OR($K23="",$M23="",AI$9=""),"",IF(AND(AI$9&gt;=$K23,AI$9&lt;=$M23),IF(_xlfn.NETWORKDAYS.INTL(AI$9,AI$9,'休みの日'!$D$4,'休みの日'!$B$7:$B$56)=0,"・",IF(_xlfn.NETWORKDAYS.INTL($K23,AI$9,'休みの日'!$D$4,'休みの日'!$B$7:$B$56)&lt;=ROUND(N($O23)*N($Q23),0),"■","□")),""))</f>
        <v/>
      </c>
      <c r="AJ23" s="30">
        <f>IF(OR($K23="",$M23="",AJ$9=""),"",IF(AND(AJ$9&gt;=$K23,AJ$9&lt;=$M23),IF(_xlfn.NETWORKDAYS.INTL(AJ$9,AJ$9,'休みの日'!$D$4,'休みの日'!$B$7:$B$56)=0,"・",IF(_xlfn.NETWORKDAYS.INTL($K23,AJ$9,'休みの日'!$D$4,'休みの日'!$B$7:$B$56)&lt;=ROUND(N($O23)*N($Q23),0),"■","□")),""))</f>
        <v/>
      </c>
      <c r="AK23" s="30">
        <f>IF(OR($K23="",$M23="",AK$9=""),"",IF(AND(AK$9&gt;=$K23,AK$9&lt;=$M23),IF(_xlfn.NETWORKDAYS.INTL(AK$9,AK$9,'休みの日'!$D$4,'休みの日'!$B$7:$B$56)=0,"・",IF(_xlfn.NETWORKDAYS.INTL($K23,AK$9,'休みの日'!$D$4,'休みの日'!$B$7:$B$56)&lt;=ROUND(N($O23)*N($Q23),0),"■","□")),""))</f>
        <v/>
      </c>
      <c r="AL23" s="30">
        <f>IF(OR($K23="",$M23="",AL$9=""),"",IF(AND(AL$9&gt;=$K23,AL$9&lt;=$M23),IF(_xlfn.NETWORKDAYS.INTL(AL$9,AL$9,'休みの日'!$D$4,'休みの日'!$B$7:$B$56)=0,"・",IF(_xlfn.NETWORKDAYS.INTL($K23,AL$9,'休みの日'!$D$4,'休みの日'!$B$7:$B$56)&lt;=ROUND(N($O23)*N($Q23),0),"■","□")),""))</f>
        <v/>
      </c>
      <c r="AM23" s="30">
        <f>IF(OR($K23="",$M23="",AM$9=""),"",IF(AND(AM$9&gt;=$K23,AM$9&lt;=$M23),IF(_xlfn.NETWORKDAYS.INTL(AM$9,AM$9,'休みの日'!$D$4,'休みの日'!$B$7:$B$56)=0,"・",IF(_xlfn.NETWORKDAYS.INTL($K23,AM$9,'休みの日'!$D$4,'休みの日'!$B$7:$B$56)&lt;=ROUND(N($O23)*N($Q23),0),"■","□")),""))</f>
        <v/>
      </c>
      <c r="AN23" s="30">
        <f>IF(OR($K23="",$M23="",AN$9=""),"",IF(AND(AN$9&gt;=$K23,AN$9&lt;=$M23),IF(_xlfn.NETWORKDAYS.INTL(AN$9,AN$9,'休みの日'!$D$4,'休みの日'!$B$7:$B$56)=0,"・",IF(_xlfn.NETWORKDAYS.INTL($K23,AN$9,'休みの日'!$D$4,'休みの日'!$B$7:$B$56)&lt;=ROUND(N($O23)*N($Q23),0),"■","□")),""))</f>
        <v/>
      </c>
      <c r="AO23" s="30">
        <f>IF(OR($K23="",$M23="",AO$9=""),"",IF(AND(AO$9&gt;=$K23,AO$9&lt;=$M23),IF(_xlfn.NETWORKDAYS.INTL(AO$9,AO$9,'休みの日'!$D$4,'休みの日'!$B$7:$B$56)=0,"・",IF(_xlfn.NETWORKDAYS.INTL($K23,AO$9,'休みの日'!$D$4,'休みの日'!$B$7:$B$56)&lt;=ROUND(N($O23)*N($Q23),0),"■","□")),""))</f>
        <v/>
      </c>
      <c r="AP23" s="30">
        <f>IF(OR($K23="",$M23="",AP$9=""),"",IF(AND(AP$9&gt;=$K23,AP$9&lt;=$M23),IF(_xlfn.NETWORKDAYS.INTL(AP$9,AP$9,'休みの日'!$D$4,'休みの日'!$B$7:$B$56)=0,"・",IF(_xlfn.NETWORKDAYS.INTL($K23,AP$9,'休みの日'!$D$4,'休みの日'!$B$7:$B$56)&lt;=ROUND(N($O23)*N($Q23),0),"■","□")),""))</f>
        <v/>
      </c>
      <c r="AQ23" s="30">
        <f>IF(OR($K23="",$M23="",AQ$9=""),"",IF(AND(AQ$9&gt;=$K23,AQ$9&lt;=$M23),IF(_xlfn.NETWORKDAYS.INTL(AQ$9,AQ$9,'休みの日'!$D$4,'休みの日'!$B$7:$B$56)=0,"・",IF(_xlfn.NETWORKDAYS.INTL($K23,AQ$9,'休みの日'!$D$4,'休みの日'!$B$7:$B$56)&lt;=ROUND(N($O23)*N($Q23),0),"■","□")),""))</f>
        <v/>
      </c>
      <c r="AR23" s="30">
        <f>IF(OR($K23="",$M23="",AR$9=""),"",IF(AND(AR$9&gt;=$K23,AR$9&lt;=$M23),IF(_xlfn.NETWORKDAYS.INTL(AR$9,AR$9,'休みの日'!$D$4,'休みの日'!$B$7:$B$56)=0,"・",IF(_xlfn.NETWORKDAYS.INTL($K23,AR$9,'休みの日'!$D$4,'休みの日'!$B$7:$B$56)&lt;=ROUND(N($O23)*N($Q23),0),"■","□")),""))</f>
        <v/>
      </c>
      <c r="AS23" s="30">
        <f>IF(OR($K23="",$M23="",AS$9=""),"",IF(AND(AS$9&gt;=$K23,AS$9&lt;=$M23),IF(_xlfn.NETWORKDAYS.INTL(AS$9,AS$9,'休みの日'!$D$4,'休みの日'!$B$7:$B$56)=0,"・",IF(_xlfn.NETWORKDAYS.INTL($K23,AS$9,'休みの日'!$D$4,'休みの日'!$B$7:$B$56)&lt;=ROUND(N($O23)*N($Q23),0),"■","□")),""))</f>
        <v/>
      </c>
      <c r="AT23" s="30">
        <f>IF(OR($K23="",$M23="",AT$9=""),"",IF(AND(AT$9&gt;=$K23,AT$9&lt;=$M23),IF(_xlfn.NETWORKDAYS.INTL(AT$9,AT$9,'休みの日'!$D$4,'休みの日'!$B$7:$B$56)=0,"・",IF(_xlfn.NETWORKDAYS.INTL($K23,AT$9,'休みの日'!$D$4,'休みの日'!$B$7:$B$56)&lt;=ROUND(N($O23)*N($Q23),0),"■","□")),""))</f>
        <v/>
      </c>
      <c r="AU23" s="30">
        <f>IF(OR($K23="",$M23="",AU$9=""),"",IF(AND(AU$9&gt;=$K23,AU$9&lt;=$M23),IF(_xlfn.NETWORKDAYS.INTL(AU$9,AU$9,'休みの日'!$D$4,'休みの日'!$B$7:$B$56)=0,"・",IF(_xlfn.NETWORKDAYS.INTL($K23,AU$9,'休みの日'!$D$4,'休みの日'!$B$7:$B$56)&lt;=ROUND(N($O23)*N($Q23),0),"■","□")),""))</f>
        <v/>
      </c>
      <c r="AV23" s="30">
        <f>IF(OR($K23="",$M23="",AV$9=""),"",IF(AND(AV$9&gt;=$K23,AV$9&lt;=$M23),IF(_xlfn.NETWORKDAYS.INTL(AV$9,AV$9,'休みの日'!$D$4,'休みの日'!$B$7:$B$56)=0,"・",IF(_xlfn.NETWORKDAYS.INTL($K23,AV$9,'休みの日'!$D$4,'休みの日'!$B$7:$B$56)&lt;=ROUND(N($O23)*N($Q23),0),"■","□")),""))</f>
        <v/>
      </c>
      <c r="AW23" s="30">
        <f>IF(OR($K23="",$M23="",AW$9=""),"",IF(AND(AW$9&gt;=$K23,AW$9&lt;=$M23),IF(_xlfn.NETWORKDAYS.INTL(AW$9,AW$9,'休みの日'!$D$4,'休みの日'!$B$7:$B$56)=0,"・",IF(_xlfn.NETWORKDAYS.INTL($K23,AW$9,'休みの日'!$D$4,'休みの日'!$B$7:$B$56)&lt;=ROUND(N($O23)*N($Q23),0),"■","□")),""))</f>
        <v/>
      </c>
      <c r="AX23" s="30">
        <f>IF(OR($K23="",$M23="",AX$9=""),"",IF(AND(AX$9&gt;=$K23,AX$9&lt;=$M23),IF(_xlfn.NETWORKDAYS.INTL(AX$9,AX$9,'休みの日'!$D$4,'休みの日'!$B$7:$B$56)=0,"・",IF(_xlfn.NETWORKDAYS.INTL($K23,AX$9,'休みの日'!$D$4,'休みの日'!$B$7:$B$56)&lt;=ROUND(N($O23)*N($Q23),0),"■","□")),""))</f>
        <v/>
      </c>
      <c r="AY23" s="30">
        <f>IF(OR($K23="",$M23="",AY$9=""),"",IF(AND(AY$9&gt;=$K23,AY$9&lt;=$M23),IF(_xlfn.NETWORKDAYS.INTL(AY$9,AY$9,'休みの日'!$D$4,'休みの日'!$B$7:$B$56)=0,"・",IF(_xlfn.NETWORKDAYS.INTL($K23,AY$9,'休みの日'!$D$4,'休みの日'!$B$7:$B$56)&lt;=ROUND(N($O23)*N($Q23),0),"■","□")),""))</f>
        <v/>
      </c>
      <c r="AZ23" s="30">
        <f>IF(OR($K23="",$M23="",AZ$9=""),"",IF(AND(AZ$9&gt;=$K23,AZ$9&lt;=$M23),IF(_xlfn.NETWORKDAYS.INTL(AZ$9,AZ$9,'休みの日'!$D$4,'休みの日'!$B$7:$B$56)=0,"・",IF(_xlfn.NETWORKDAYS.INTL($K23,AZ$9,'休みの日'!$D$4,'休みの日'!$B$7:$B$56)&lt;=ROUND(N($O23)*N($Q23),0),"■","□")),""))</f>
        <v/>
      </c>
      <c r="BA23" s="30">
        <f>IF(OR($K23="",$M23="",BA$9=""),"",IF(AND(BA$9&gt;=$K23,BA$9&lt;=$M23),IF(_xlfn.NETWORKDAYS.INTL(BA$9,BA$9,'休みの日'!$D$4,'休みの日'!$B$7:$B$56)=0,"・",IF(_xlfn.NETWORKDAYS.INTL($K23,BA$9,'休みの日'!$D$4,'休みの日'!$B$7:$B$56)&lt;=ROUND(N($O23)*N($Q23),0),"■","□")),""))</f>
        <v/>
      </c>
      <c r="BB23" s="30">
        <f>IF(OR($K23="",$M23="",BB$9=""),"",IF(AND(BB$9&gt;=$K23,BB$9&lt;=$M23),IF(_xlfn.NETWORKDAYS.INTL(BB$9,BB$9,'休みの日'!$D$4,'休みの日'!$B$7:$B$56)=0,"・",IF(_xlfn.NETWORKDAYS.INTL($K23,BB$9,'休みの日'!$D$4,'休みの日'!$B$7:$B$56)&lt;=ROUND(N($O23)*N($Q23),0),"■","□")),""))</f>
        <v/>
      </c>
    </row>
    <row r="24" ht="4" customHeight="1"/>
    <row r="25" ht="16" customHeight="1">
      <c r="A25" s="14" t="inlineStr">
        <is>
          <t>白い欄（タスク・担当・開始・終了・進捗率(実績)）に入れます。色の付いた欄（作業日数・進捗率(予定)・判定・日付・■□）は数式で出ます。</t>
        </is>
      </c>
    </row>
    <row r="26" ht="16" customHeight="1">
      <c r="A26" s="14" t="inlineStr">
        <is>
          <t>作業日数＝開始から終了までのうち、休みの日（休みの日のシートの曜日と日付）を除いた日数。進捗率(予定)＝基準日までに過ぎた作業日÷作業日数。</t>
        </is>
      </c>
    </row>
    <row r="27" ht="16" customHeight="1">
      <c r="A27" s="14" t="inlineStr">
        <is>
          <t>判定：実績が100%なら完了。終了を過ぎて終わっていなければ遅れ。開始の前なら着手前。それ以外は、実績が予定より「遅れと判定する差」以上遅れていれば遅れ、少しでも遅れていればやや遅れ、遅れていなければ予定どおり。</t>
        </is>
      </c>
    </row>
    <row r="28" ht="16" customHeight="1">
      <c r="A28" s="14" t="inlineStr">
        <is>
          <t>■は作業日数×進捗率(実績)の日数分を開始から、□は残りの作業日です。▼の列より左に□が残っていれば、予定より遅れています。</t>
        </is>
      </c>
    </row>
    <row r="29" ht="16" customHeight="1">
      <c r="A29" s="14" t="inlineStr">
        <is>
          <t>行が足りないときは、表の1行を行番号で選んでコピーし、右クリックの「コピーしたセルの挿入」で足すと、数式も一緒に入ります。</t>
        </is>
      </c>
    </row>
  </sheetData>
  <mergeCells count="144">
    <mergeCell ref="Q13:R13"/>
    <mergeCell ref="Q21:R21"/>
    <mergeCell ref="S21:T21"/>
    <mergeCell ref="O15:P15"/>
    <mergeCell ref="U13:W13"/>
    <mergeCell ref="A25:BB25"/>
    <mergeCell ref="S8:T10"/>
    <mergeCell ref="I16:J16"/>
    <mergeCell ref="Z5:AB5"/>
    <mergeCell ref="U18:W18"/>
    <mergeCell ref="B16:H16"/>
    <mergeCell ref="L5:M5"/>
    <mergeCell ref="I18:J18"/>
    <mergeCell ref="M16:N16"/>
    <mergeCell ref="O16:P16"/>
    <mergeCell ref="B18:H18"/>
    <mergeCell ref="S19:T19"/>
    <mergeCell ref="U8:W10"/>
    <mergeCell ref="M18:N18"/>
    <mergeCell ref="B11:H11"/>
    <mergeCell ref="A5:H5"/>
    <mergeCell ref="M17:N17"/>
    <mergeCell ref="A29:BB29"/>
    <mergeCell ref="O17:P17"/>
    <mergeCell ref="N5:Q5"/>
    <mergeCell ref="S4:BB4"/>
    <mergeCell ref="O11:P11"/>
    <mergeCell ref="Q17:R17"/>
    <mergeCell ref="I20:J20"/>
    <mergeCell ref="Q11:R11"/>
    <mergeCell ref="S20:T20"/>
    <mergeCell ref="M8:N10"/>
    <mergeCell ref="M19:N19"/>
    <mergeCell ref="O8:P10"/>
    <mergeCell ref="I13:J13"/>
    <mergeCell ref="K13:L13"/>
    <mergeCell ref="U17:W17"/>
    <mergeCell ref="U11:W11"/>
    <mergeCell ref="S22:T22"/>
    <mergeCell ref="N4:R4"/>
    <mergeCell ref="Q12:R12"/>
    <mergeCell ref="I15:J15"/>
    <mergeCell ref="S12:T12"/>
    <mergeCell ref="K15:L15"/>
    <mergeCell ref="A3:C3"/>
    <mergeCell ref="B15:H15"/>
    <mergeCell ref="U12:W12"/>
    <mergeCell ref="K21:L21"/>
    <mergeCell ref="U21:W21"/>
    <mergeCell ref="Q23:R23"/>
    <mergeCell ref="S23:T23"/>
    <mergeCell ref="A27:BB27"/>
    <mergeCell ref="A4:C4"/>
    <mergeCell ref="S13:T13"/>
    <mergeCell ref="M13:N13"/>
    <mergeCell ref="M21:N21"/>
    <mergeCell ref="O21:P21"/>
    <mergeCell ref="Q15:R15"/>
    <mergeCell ref="I8:J10"/>
    <mergeCell ref="S15:T15"/>
    <mergeCell ref="K8:L10"/>
    <mergeCell ref="X5:Y5"/>
    <mergeCell ref="T3:V3"/>
    <mergeCell ref="B8:H10"/>
    <mergeCell ref="I17:J17"/>
    <mergeCell ref="K17:L17"/>
    <mergeCell ref="I4:M4"/>
    <mergeCell ref="B17:H17"/>
    <mergeCell ref="A28:BB28"/>
    <mergeCell ref="I19:J19"/>
    <mergeCell ref="K19:L19"/>
    <mergeCell ref="B19:H19"/>
    <mergeCell ref="K16:L16"/>
    <mergeCell ref="U16:W16"/>
    <mergeCell ref="A8:A10"/>
    <mergeCell ref="O19:P19"/>
    <mergeCell ref="D3:S3"/>
    <mergeCell ref="I11:J11"/>
    <mergeCell ref="B20:H20"/>
    <mergeCell ref="AL3:AQ3"/>
    <mergeCell ref="K11:L11"/>
    <mergeCell ref="M11:N11"/>
    <mergeCell ref="O20:P20"/>
    <mergeCell ref="I5:K5"/>
    <mergeCell ref="Q20:R20"/>
    <mergeCell ref="Q14:R14"/>
    <mergeCell ref="S14:T14"/>
    <mergeCell ref="AC5:AD5"/>
    <mergeCell ref="W3:AA3"/>
    <mergeCell ref="A26:BB26"/>
    <mergeCell ref="O22:P22"/>
    <mergeCell ref="I21:J21"/>
    <mergeCell ref="U20:W20"/>
    <mergeCell ref="U14:W14"/>
    <mergeCell ref="M15:N15"/>
    <mergeCell ref="AE5:AG5"/>
    <mergeCell ref="M12:N12"/>
    <mergeCell ref="U23:W23"/>
    <mergeCell ref="B21:H21"/>
    <mergeCell ref="AR3:AT3"/>
    <mergeCell ref="I23:J23"/>
    <mergeCell ref="U22:W22"/>
    <mergeCell ref="K23:L23"/>
    <mergeCell ref="B23:H23"/>
    <mergeCell ref="U15:W15"/>
    <mergeCell ref="B13:H13"/>
    <mergeCell ref="M23:N23"/>
    <mergeCell ref="O23:P23"/>
    <mergeCell ref="R5:S5"/>
    <mergeCell ref="K18:L18"/>
    <mergeCell ref="Q16:R16"/>
    <mergeCell ref="AB3:AF3"/>
    <mergeCell ref="S16:T16"/>
    <mergeCell ref="A1:BB1"/>
    <mergeCell ref="O18:P18"/>
    <mergeCell ref="Q18:R18"/>
    <mergeCell ref="S18:T18"/>
    <mergeCell ref="AH5:AI5"/>
    <mergeCell ref="S17:T17"/>
    <mergeCell ref="K20:L20"/>
    <mergeCell ref="S11:T11"/>
    <mergeCell ref="M20:N20"/>
    <mergeCell ref="A7:W7"/>
    <mergeCell ref="Q8:R10"/>
    <mergeCell ref="Q19:R19"/>
    <mergeCell ref="I22:J22"/>
    <mergeCell ref="K22:L22"/>
    <mergeCell ref="T5:W5"/>
    <mergeCell ref="M22:N22"/>
    <mergeCell ref="B22:H22"/>
    <mergeCell ref="I12:J12"/>
    <mergeCell ref="K12:L12"/>
    <mergeCell ref="U19:W19"/>
    <mergeCell ref="B12:H12"/>
    <mergeCell ref="Q22:R22"/>
    <mergeCell ref="I14:J14"/>
    <mergeCell ref="D4:H4"/>
    <mergeCell ref="K14:L14"/>
    <mergeCell ref="O12:P12"/>
    <mergeCell ref="B14:H14"/>
    <mergeCell ref="AG3:AK3"/>
    <mergeCell ref="M14:N14"/>
    <mergeCell ref="O14:P14"/>
    <mergeCell ref="O13:P13"/>
  </mergeCell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W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  <col width="3" customWidth="1" min="15" max="15"/>
    <col width="3" customWidth="1" min="16" max="16"/>
    <col width="3" customWidth="1" min="17" max="17"/>
    <col width="3" customWidth="1" min="18" max="18"/>
    <col width="3" customWidth="1" min="19" max="19"/>
    <col width="3" customWidth="1" min="20" max="20"/>
    <col width="3" customWidth="1" min="21" max="21"/>
    <col width="3" customWidth="1" min="22" max="22"/>
    <col width="3" customWidth="1" min="23" max="23"/>
    <col width="3" customWidth="1" min="24" max="24"/>
    <col width="3" customWidth="1" min="25" max="25"/>
    <col width="3" customWidth="1" min="26" max="26"/>
    <col width="3" customWidth="1" min="27" max="27"/>
    <col width="3" customWidth="1" min="28" max="28"/>
    <col width="3" customWidth="1" min="29" max="29"/>
    <col width="3" customWidth="1" min="30" max="30"/>
    <col width="3" customWidth="1" min="31" max="31"/>
    <col width="3" customWidth="1" min="32" max="32"/>
    <col width="3" customWidth="1" min="33" max="33"/>
    <col width="3" customWidth="1" min="34" max="34"/>
    <col width="3" customWidth="1" min="35" max="35"/>
    <col width="3" customWidth="1" min="36" max="36"/>
    <col width="3" customWidth="1" min="37" max="37"/>
    <col width="3" customWidth="1" min="38" max="38"/>
    <col width="3" customWidth="1" min="39" max="39"/>
    <col width="3" customWidth="1" min="40" max="40"/>
    <col width="3" customWidth="1" min="41" max="41"/>
    <col width="3" customWidth="1" min="42" max="42"/>
    <col width="3" customWidth="1" min="43" max="43"/>
    <col width="3" customWidth="1" min="44" max="44"/>
    <col width="3" customWidth="1" min="45" max="45"/>
    <col width="3" customWidth="1" min="46" max="46"/>
    <col width="3" customWidth="1" min="47" max="47"/>
    <col width="3" customWidth="1" min="48" max="48"/>
    <col width="3" customWidth="1" min="49" max="49"/>
  </cols>
  <sheetData>
    <row r="1" ht="30" customHeight="1">
      <c r="A1" s="1" t="inlineStr">
        <is>
          <t>ガントチャート（週単位）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2" t="n"/>
      <c r="AP1" s="2" t="n"/>
      <c r="AQ1" s="2" t="n"/>
      <c r="AR1" s="2" t="n"/>
      <c r="AS1" s="2" t="n"/>
      <c r="AT1" s="2" t="n"/>
      <c r="AU1" s="2" t="n"/>
      <c r="AV1" s="2" t="n"/>
      <c r="AW1" s="2" t="n"/>
    </row>
    <row r="2" ht="6" customHeight="1"/>
    <row r="3" ht="22" customHeight="1">
      <c r="A3" s="3" t="inlineStr">
        <is>
          <t>案件名</t>
        </is>
      </c>
      <c r="B3" s="4" t="n"/>
      <c r="C3" s="4" t="n"/>
      <c r="D3" s="5" t="inlineStr">
        <is>
          <t>事務所の移転（引っ越し：12月11日）</t>
        </is>
      </c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3" t="inlineStr">
        <is>
          <t>基準日</t>
        </is>
      </c>
      <c r="U3" s="4" t="n"/>
      <c r="V3" s="4" t="n"/>
      <c r="W3" s="7" t="n">
        <v>46330</v>
      </c>
      <c r="X3" s="6" t="n"/>
      <c r="Y3" s="6" t="n"/>
      <c r="Z3" s="6" t="n"/>
      <c r="AA3" s="6" t="n"/>
      <c r="AB3" s="3" t="inlineStr">
        <is>
          <t>判定に使う日</t>
        </is>
      </c>
      <c r="AC3" s="4" t="n"/>
      <c r="AD3" s="4" t="n"/>
      <c r="AE3" s="4" t="n"/>
      <c r="AF3" s="4" t="n"/>
      <c r="AG3" s="8">
        <f>IF(W3="",TODAY(),W3)</f>
        <v/>
      </c>
      <c r="AH3" s="9" t="n"/>
      <c r="AI3" s="9" t="n"/>
      <c r="AJ3" s="9" t="n"/>
      <c r="AK3" s="9" t="n"/>
      <c r="AL3" s="3" t="inlineStr">
        <is>
          <t>遅れと判定する差</t>
        </is>
      </c>
      <c r="AM3" s="4" t="n"/>
      <c r="AN3" s="4" t="n"/>
      <c r="AO3" s="4" t="n"/>
      <c r="AP3" s="4" t="n"/>
      <c r="AQ3" s="4" t="n"/>
      <c r="AR3" s="10" t="n">
        <v>10</v>
      </c>
      <c r="AS3" s="6" t="n"/>
      <c r="AT3" s="6" t="n"/>
    </row>
    <row r="4" ht="30" customHeight="1">
      <c r="A4" s="3" t="inlineStr">
        <is>
          <t>表の開始日</t>
        </is>
      </c>
      <c r="B4" s="4" t="n"/>
      <c r="C4" s="4" t="n"/>
      <c r="D4" s="7" t="n">
        <v>46209</v>
      </c>
      <c r="E4" s="6" t="n"/>
      <c r="F4" s="6" t="n"/>
      <c r="G4" s="6" t="n"/>
      <c r="H4" s="6" t="n"/>
      <c r="I4" s="3" t="inlineStr">
        <is>
          <t>表の最初の週</t>
        </is>
      </c>
      <c r="J4" s="4" t="n"/>
      <c r="K4" s="4" t="n"/>
      <c r="L4" s="4" t="n"/>
      <c r="M4" s="4" t="n"/>
      <c r="N4" s="8">
        <f>IF(D4="",IF(COUNT($K$10:$K$22)=0,"",MIN($K$10:$K$22)-MOD(WEEKDAY(MIN($K$10:$K$22))+5,7)),D4-MOD(WEEKDAY(D4)+5,7))</f>
        <v/>
      </c>
      <c r="O4" s="9" t="n"/>
      <c r="P4" s="9" t="n"/>
      <c r="Q4" s="9" t="n"/>
      <c r="R4" s="9" t="n"/>
      <c r="S4" s="11" t="inlineStr">
        <is>
          <t>基準日が空欄のときは、今日の日付で判定します。週は月曜日から日曜日です。表の開始日が空欄のときは、開始のいちばん早い日の週から並べます。</t>
        </is>
      </c>
    </row>
    <row r="5" ht="22" customHeight="1">
      <c r="A5" s="3" t="inlineStr">
        <is>
          <t>判定ごとのタスクの数</t>
        </is>
      </c>
      <c r="B5" s="4" t="n"/>
      <c r="C5" s="4" t="n"/>
      <c r="D5" s="4" t="n"/>
      <c r="E5" s="4" t="n"/>
      <c r="F5" s="4" t="n"/>
      <c r="G5" s="4" t="n"/>
      <c r="H5" s="4" t="n"/>
      <c r="I5" s="12" t="inlineStr">
        <is>
          <t>完了</t>
        </is>
      </c>
      <c r="J5" s="4" t="n"/>
      <c r="K5" s="4" t="n"/>
      <c r="L5" s="13">
        <f>IF(COUNTA($B$10:$B$22)=0,"",COUNTIF($U$10:$U$22,"完了"))</f>
        <v/>
      </c>
      <c r="M5" s="9" t="n"/>
      <c r="N5" s="12" t="inlineStr">
        <is>
          <t>予定どおり</t>
        </is>
      </c>
      <c r="O5" s="4" t="n"/>
      <c r="P5" s="4" t="n"/>
      <c r="Q5" s="4" t="n"/>
      <c r="R5" s="13">
        <f>IF(COUNTA($B$10:$B$22)=0,"",COUNTIF($U$10:$U$22,"予定どおり"))</f>
        <v/>
      </c>
      <c r="S5" s="9" t="n"/>
      <c r="T5" s="12" t="inlineStr">
        <is>
          <t>やや遅れ</t>
        </is>
      </c>
      <c r="U5" s="4" t="n"/>
      <c r="V5" s="4" t="n"/>
      <c r="W5" s="4" t="n"/>
      <c r="X5" s="13">
        <f>IF(COUNTA($B$10:$B$22)=0,"",COUNTIF($U$10:$U$22,"やや遅れ"))</f>
        <v/>
      </c>
      <c r="Y5" s="9" t="n"/>
      <c r="Z5" s="12" t="inlineStr">
        <is>
          <t>遅れ</t>
        </is>
      </c>
      <c r="AA5" s="4" t="n"/>
      <c r="AB5" s="4" t="n"/>
      <c r="AC5" s="13">
        <f>IF(COUNTA($B$10:$B$22)=0,"",COUNTIF($U$10:$U$22,"遅れ"))</f>
        <v/>
      </c>
      <c r="AD5" s="9" t="n"/>
      <c r="AE5" s="12" t="inlineStr">
        <is>
          <t>着手前</t>
        </is>
      </c>
      <c r="AF5" s="4" t="n"/>
      <c r="AG5" s="4" t="n"/>
      <c r="AH5" s="13">
        <f>IF(COUNTA($B$10:$B$22)=0,"",COUNTIF($U$10:$U$22,"着手前"))</f>
        <v/>
      </c>
      <c r="AI5" s="9" t="n"/>
    </row>
    <row r="6" ht="6" customHeight="1"/>
    <row r="7" ht="16" customHeight="1">
      <c r="A7" s="14" t="inlineStr">
        <is>
          <t>■ 予定の期間のうち終わった分　□ まだの分　・ 休みの日　▼ 基準日</t>
        </is>
      </c>
      <c r="X7" s="15">
        <f>IF(OR(X9="",$AG$3=""),"",IF(AND($AG$3&gt;=X9,$AG$3&lt;=X9+6),"▼",""))</f>
        <v/>
      </c>
      <c r="Y7" s="15">
        <f>IF(OR(Y9="",$AG$3=""),"",IF(AND($AG$3&gt;=Y9,$AG$3&lt;=Y9+6),"▼",""))</f>
        <v/>
      </c>
      <c r="Z7" s="15">
        <f>IF(OR(Z9="",$AG$3=""),"",IF(AND($AG$3&gt;=Z9,$AG$3&lt;=Z9+6),"▼",""))</f>
        <v/>
      </c>
      <c r="AA7" s="15">
        <f>IF(OR(AA9="",$AG$3=""),"",IF(AND($AG$3&gt;=AA9,$AG$3&lt;=AA9+6),"▼",""))</f>
        <v/>
      </c>
      <c r="AB7" s="15">
        <f>IF(OR(AB9="",$AG$3=""),"",IF(AND($AG$3&gt;=AB9,$AG$3&lt;=AB9+6),"▼",""))</f>
        <v/>
      </c>
      <c r="AC7" s="15">
        <f>IF(OR(AC9="",$AG$3=""),"",IF(AND($AG$3&gt;=AC9,$AG$3&lt;=AC9+6),"▼",""))</f>
        <v/>
      </c>
      <c r="AD7" s="15">
        <f>IF(OR(AD9="",$AG$3=""),"",IF(AND($AG$3&gt;=AD9,$AG$3&lt;=AD9+6),"▼",""))</f>
        <v/>
      </c>
      <c r="AE7" s="15">
        <f>IF(OR(AE9="",$AG$3=""),"",IF(AND($AG$3&gt;=AE9,$AG$3&lt;=AE9+6),"▼",""))</f>
        <v/>
      </c>
      <c r="AF7" s="15">
        <f>IF(OR(AF9="",$AG$3=""),"",IF(AND($AG$3&gt;=AF9,$AG$3&lt;=AF9+6),"▼",""))</f>
        <v/>
      </c>
      <c r="AG7" s="15">
        <f>IF(OR(AG9="",$AG$3=""),"",IF(AND($AG$3&gt;=AG9,$AG$3&lt;=AG9+6),"▼",""))</f>
        <v/>
      </c>
      <c r="AH7" s="15">
        <f>IF(OR(AH9="",$AG$3=""),"",IF(AND($AG$3&gt;=AH9,$AG$3&lt;=AH9+6),"▼",""))</f>
        <v/>
      </c>
      <c r="AI7" s="15">
        <f>IF(OR(AI9="",$AG$3=""),"",IF(AND($AG$3&gt;=AI9,$AG$3&lt;=AI9+6),"▼",""))</f>
        <v/>
      </c>
      <c r="AJ7" s="15">
        <f>IF(OR(AJ9="",$AG$3=""),"",IF(AND($AG$3&gt;=AJ9,$AG$3&lt;=AJ9+6),"▼",""))</f>
        <v/>
      </c>
      <c r="AK7" s="15">
        <f>IF(OR(AK9="",$AG$3=""),"",IF(AND($AG$3&gt;=AK9,$AG$3&lt;=AK9+6),"▼",""))</f>
        <v/>
      </c>
      <c r="AL7" s="15">
        <f>IF(OR(AL9="",$AG$3=""),"",IF(AND($AG$3&gt;=AL9,$AG$3&lt;=AL9+6),"▼",""))</f>
        <v/>
      </c>
      <c r="AM7" s="15">
        <f>IF(OR(AM9="",$AG$3=""),"",IF(AND($AG$3&gt;=AM9,$AG$3&lt;=AM9+6),"▼",""))</f>
        <v/>
      </c>
      <c r="AN7" s="15">
        <f>IF(OR(AN9="",$AG$3=""),"",IF(AND($AG$3&gt;=AN9,$AG$3&lt;=AN9+6),"▼",""))</f>
        <v/>
      </c>
      <c r="AO7" s="15">
        <f>IF(OR(AO9="",$AG$3=""),"",IF(AND($AG$3&gt;=AO9,$AG$3&lt;=AO9+6),"▼",""))</f>
        <v/>
      </c>
      <c r="AP7" s="15">
        <f>IF(OR(AP9="",$AG$3=""),"",IF(AND($AG$3&gt;=AP9,$AG$3&lt;=AP9+6),"▼",""))</f>
        <v/>
      </c>
      <c r="AQ7" s="15">
        <f>IF(OR(AQ9="",$AG$3=""),"",IF(AND($AG$3&gt;=AQ9,$AG$3&lt;=AQ9+6),"▼",""))</f>
        <v/>
      </c>
      <c r="AR7" s="15">
        <f>IF(OR(AR9="",$AG$3=""),"",IF(AND($AG$3&gt;=AR9,$AG$3&lt;=AR9+6),"▼",""))</f>
        <v/>
      </c>
      <c r="AS7" s="15">
        <f>IF(OR(AS9="",$AG$3=""),"",IF(AND($AG$3&gt;=AS9,$AG$3&lt;=AS9+6),"▼",""))</f>
        <v/>
      </c>
      <c r="AT7" s="15">
        <f>IF(OR(AT9="",$AG$3=""),"",IF(AND($AG$3&gt;=AT9,$AG$3&lt;=AT9+6),"▼",""))</f>
        <v/>
      </c>
      <c r="AU7" s="15">
        <f>IF(OR(AU9="",$AG$3=""),"",IF(AND($AG$3&gt;=AU9,$AG$3&lt;=AU9+6),"▼",""))</f>
        <v/>
      </c>
      <c r="AV7" s="15">
        <f>IF(OR(AV9="",$AG$3=""),"",IF(AND($AG$3&gt;=AV9,$AG$3&lt;=AV9+6),"▼",""))</f>
        <v/>
      </c>
      <c r="AW7" s="15">
        <f>IF(OR(AW9="",$AG$3=""),"",IF(AND($AG$3&gt;=AW9,$AG$3&lt;=AW9+6),"▼",""))</f>
        <v/>
      </c>
    </row>
    <row r="8" ht="16" customHeight="1">
      <c r="A8" s="16" t="inlineStr">
        <is>
          <t>No.</t>
        </is>
      </c>
      <c r="B8" s="17" t="inlineStr">
        <is>
          <t>タスク</t>
        </is>
      </c>
      <c r="C8" s="18" t="n"/>
      <c r="D8" s="18" t="n"/>
      <c r="E8" s="18" t="n"/>
      <c r="F8" s="18" t="n"/>
      <c r="G8" s="18" t="n"/>
      <c r="H8" s="18" t="n"/>
      <c r="I8" s="17" t="inlineStr">
        <is>
          <t>担当</t>
        </is>
      </c>
      <c r="J8" s="18" t="n"/>
      <c r="K8" s="17" t="inlineStr">
        <is>
          <t>開始</t>
        </is>
      </c>
      <c r="L8" s="18" t="n"/>
      <c r="M8" s="17" t="inlineStr">
        <is>
          <t>終了</t>
        </is>
      </c>
      <c r="N8" s="18" t="n"/>
      <c r="O8" s="17" t="inlineStr">
        <is>
          <t>作業
日数</t>
        </is>
      </c>
      <c r="P8" s="18" t="n"/>
      <c r="Q8" s="17" t="inlineStr">
        <is>
          <t>進捗率
(実績)</t>
        </is>
      </c>
      <c r="R8" s="18" t="n"/>
      <c r="S8" s="17" t="inlineStr">
        <is>
          <t>進捗率
(予定)</t>
        </is>
      </c>
      <c r="T8" s="18" t="n"/>
      <c r="U8" s="17" t="inlineStr">
        <is>
          <t>判定</t>
        </is>
      </c>
      <c r="V8" s="18" t="n"/>
      <c r="W8" s="18" t="n"/>
      <c r="X8" s="19">
        <f>IF(X9="","",MONTH(X9)&amp;"月")</f>
        <v/>
      </c>
      <c r="Y8" s="19">
        <f>IF(Y9="","",IF(MONTH(Y9)&lt;&gt;MONTH(X9),MONTH(Y9)&amp;"月",""))</f>
        <v/>
      </c>
      <c r="Z8" s="19">
        <f>IF(Z9="","",IF(MONTH(Z9)&lt;&gt;MONTH(Y9),MONTH(Z9)&amp;"月",""))</f>
        <v/>
      </c>
      <c r="AA8" s="19">
        <f>IF(AA9="","",IF(MONTH(AA9)&lt;&gt;MONTH(Z9),MONTH(AA9)&amp;"月",""))</f>
        <v/>
      </c>
      <c r="AB8" s="19">
        <f>IF(AB9="","",IF(MONTH(AB9)&lt;&gt;MONTH(AA9),MONTH(AB9)&amp;"月",""))</f>
        <v/>
      </c>
      <c r="AC8" s="19">
        <f>IF(AC9="","",IF(MONTH(AC9)&lt;&gt;MONTH(AB9),MONTH(AC9)&amp;"月",""))</f>
        <v/>
      </c>
      <c r="AD8" s="19">
        <f>IF(AD9="","",IF(MONTH(AD9)&lt;&gt;MONTH(AC9),MONTH(AD9)&amp;"月",""))</f>
        <v/>
      </c>
      <c r="AE8" s="19">
        <f>IF(AE9="","",IF(MONTH(AE9)&lt;&gt;MONTH(AD9),MONTH(AE9)&amp;"月",""))</f>
        <v/>
      </c>
      <c r="AF8" s="19">
        <f>IF(AF9="","",IF(MONTH(AF9)&lt;&gt;MONTH(AE9),MONTH(AF9)&amp;"月",""))</f>
        <v/>
      </c>
      <c r="AG8" s="19">
        <f>IF(AG9="","",IF(MONTH(AG9)&lt;&gt;MONTH(AF9),MONTH(AG9)&amp;"月",""))</f>
        <v/>
      </c>
      <c r="AH8" s="19">
        <f>IF(AH9="","",IF(MONTH(AH9)&lt;&gt;MONTH(AG9),MONTH(AH9)&amp;"月",""))</f>
        <v/>
      </c>
      <c r="AI8" s="19">
        <f>IF(AI9="","",IF(MONTH(AI9)&lt;&gt;MONTH(AH9),MONTH(AI9)&amp;"月",""))</f>
        <v/>
      </c>
      <c r="AJ8" s="19">
        <f>IF(AJ9="","",IF(MONTH(AJ9)&lt;&gt;MONTH(AI9),MONTH(AJ9)&amp;"月",""))</f>
        <v/>
      </c>
      <c r="AK8" s="19">
        <f>IF(AK9="","",IF(MONTH(AK9)&lt;&gt;MONTH(AJ9),MONTH(AK9)&amp;"月",""))</f>
        <v/>
      </c>
      <c r="AL8" s="19">
        <f>IF(AL9="","",IF(MONTH(AL9)&lt;&gt;MONTH(AK9),MONTH(AL9)&amp;"月",""))</f>
        <v/>
      </c>
      <c r="AM8" s="19">
        <f>IF(AM9="","",IF(MONTH(AM9)&lt;&gt;MONTH(AL9),MONTH(AM9)&amp;"月",""))</f>
        <v/>
      </c>
      <c r="AN8" s="19">
        <f>IF(AN9="","",IF(MONTH(AN9)&lt;&gt;MONTH(AM9),MONTH(AN9)&amp;"月",""))</f>
        <v/>
      </c>
      <c r="AO8" s="19">
        <f>IF(AO9="","",IF(MONTH(AO9)&lt;&gt;MONTH(AN9),MONTH(AO9)&amp;"月",""))</f>
        <v/>
      </c>
      <c r="AP8" s="19">
        <f>IF(AP9="","",IF(MONTH(AP9)&lt;&gt;MONTH(AO9),MONTH(AP9)&amp;"月",""))</f>
        <v/>
      </c>
      <c r="AQ8" s="19">
        <f>IF(AQ9="","",IF(MONTH(AQ9)&lt;&gt;MONTH(AP9),MONTH(AQ9)&amp;"月",""))</f>
        <v/>
      </c>
      <c r="AR8" s="19">
        <f>IF(AR9="","",IF(MONTH(AR9)&lt;&gt;MONTH(AQ9),MONTH(AR9)&amp;"月",""))</f>
        <v/>
      </c>
      <c r="AS8" s="19">
        <f>IF(AS9="","",IF(MONTH(AS9)&lt;&gt;MONTH(AR9),MONTH(AS9)&amp;"月",""))</f>
        <v/>
      </c>
      <c r="AT8" s="19">
        <f>IF(AT9="","",IF(MONTH(AT9)&lt;&gt;MONTH(AS9),MONTH(AT9)&amp;"月",""))</f>
        <v/>
      </c>
      <c r="AU8" s="19">
        <f>IF(AU9="","",IF(MONTH(AU9)&lt;&gt;MONTH(AT9),MONTH(AU9)&amp;"月",""))</f>
        <v/>
      </c>
      <c r="AV8" s="19">
        <f>IF(AV9="","",IF(MONTH(AV9)&lt;&gt;MONTH(AU9),MONTH(AV9)&amp;"月",""))</f>
        <v/>
      </c>
      <c r="AW8" s="19">
        <f>IF(AW9="","",IF(MONTH(AW9)&lt;&gt;MONTH(AV9),MONTH(AW9)&amp;"月",""))</f>
        <v/>
      </c>
    </row>
    <row r="9" ht="16" customHeight="1">
      <c r="A9" s="18" t="n"/>
      <c r="B9" s="18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18" t="n"/>
      <c r="V9" s="18" t="n"/>
      <c r="W9" s="18" t="n"/>
      <c r="X9" s="20">
        <f>IF($N$4="","",$N$4)</f>
        <v/>
      </c>
      <c r="Y9" s="20">
        <f>IF(X9="","",X9+7)</f>
        <v/>
      </c>
      <c r="Z9" s="20">
        <f>IF(Y9="","",Y9+7)</f>
        <v/>
      </c>
      <c r="AA9" s="20">
        <f>IF(Z9="","",Z9+7)</f>
        <v/>
      </c>
      <c r="AB9" s="20">
        <f>IF(AA9="","",AA9+7)</f>
        <v/>
      </c>
      <c r="AC9" s="20">
        <f>IF(AB9="","",AB9+7)</f>
        <v/>
      </c>
      <c r="AD9" s="20">
        <f>IF(AC9="","",AC9+7)</f>
        <v/>
      </c>
      <c r="AE9" s="20">
        <f>IF(AD9="","",AD9+7)</f>
        <v/>
      </c>
      <c r="AF9" s="20">
        <f>IF(AE9="","",AE9+7)</f>
        <v/>
      </c>
      <c r="AG9" s="20">
        <f>IF(AF9="","",AF9+7)</f>
        <v/>
      </c>
      <c r="AH9" s="20">
        <f>IF(AG9="","",AG9+7)</f>
        <v/>
      </c>
      <c r="AI9" s="20">
        <f>IF(AH9="","",AH9+7)</f>
        <v/>
      </c>
      <c r="AJ9" s="20">
        <f>IF(AI9="","",AI9+7)</f>
        <v/>
      </c>
      <c r="AK9" s="20">
        <f>IF(AJ9="","",AJ9+7)</f>
        <v/>
      </c>
      <c r="AL9" s="20">
        <f>IF(AK9="","",AK9+7)</f>
        <v/>
      </c>
      <c r="AM9" s="20">
        <f>IF(AL9="","",AL9+7)</f>
        <v/>
      </c>
      <c r="AN9" s="20">
        <f>IF(AM9="","",AM9+7)</f>
        <v/>
      </c>
      <c r="AO9" s="20">
        <f>IF(AN9="","",AN9+7)</f>
        <v/>
      </c>
      <c r="AP9" s="20">
        <f>IF(AO9="","",AO9+7)</f>
        <v/>
      </c>
      <c r="AQ9" s="20">
        <f>IF(AP9="","",AP9+7)</f>
        <v/>
      </c>
      <c r="AR9" s="20">
        <f>IF(AQ9="","",AQ9+7)</f>
        <v/>
      </c>
      <c r="AS9" s="20">
        <f>IF(AR9="","",AR9+7)</f>
        <v/>
      </c>
      <c r="AT9" s="20">
        <f>IF(AS9="","",AS9+7)</f>
        <v/>
      </c>
      <c r="AU9" s="20">
        <f>IF(AT9="","",AT9+7)</f>
        <v/>
      </c>
      <c r="AV9" s="20">
        <f>IF(AU9="","",AU9+7)</f>
        <v/>
      </c>
      <c r="AW9" s="20">
        <f>IF(AV9="","",AV9+7)</f>
        <v/>
      </c>
    </row>
    <row r="10" ht="22" customHeight="1">
      <c r="A10" s="22" t="inlineStr">
        <is>
          <t>1</t>
        </is>
      </c>
      <c r="B10" s="23" t="inlineStr">
        <is>
          <t>移転先の候補探し・内見</t>
        </is>
      </c>
      <c r="C10" s="6" t="n"/>
      <c r="D10" s="6" t="n"/>
      <c r="E10" s="6" t="n"/>
      <c r="F10" s="6" t="n"/>
      <c r="G10" s="6" t="n"/>
      <c r="H10" s="6" t="n"/>
      <c r="I10" s="24" t="inlineStr">
        <is>
          <t>佐野</t>
        </is>
      </c>
      <c r="J10" s="6" t="n"/>
      <c r="K10" s="25" t="n">
        <v>46209</v>
      </c>
      <c r="L10" s="6" t="n"/>
      <c r="M10" s="25" t="n">
        <v>46234</v>
      </c>
      <c r="N10" s="6" t="n"/>
      <c r="O10" s="26">
        <f>IF(OR($K10="",$M10=""),"",_xlfn.NETWORKDAYS.INTL($K10,$M10,'休みの日'!$D$4,'休みの日'!$B$7:$B$56))</f>
        <v/>
      </c>
      <c r="P10" s="9" t="n"/>
      <c r="Q10" s="27" t="n">
        <v>1</v>
      </c>
      <c r="R10" s="6" t="n"/>
      <c r="S10" s="28">
        <f>IF(OR($O10="",$AG$3=""),"",IF($O10&lt;=0,"",IF($AG$3&lt;$K10,0,IF($AG$3&gt;=$M10,1,_xlfn.NETWORKDAYS.INTL($K10,$AG$3,'休みの日'!$D$4,'休みの日'!$B$7:$B$56)/$O10))))</f>
        <v/>
      </c>
      <c r="T10" s="9" t="n"/>
      <c r="U10" s="29">
        <f>IF(OR($B10="",$K10="",$M10=""),"",IF(N($Q10)&gt;=1,"完了",IF($AG$3&gt;$M10,"遅れ",IF($AG$3&lt;$K10,IF(N($Q10)&gt;0,"予定どおり","着手前"),IF($S10="","",IF(ROUND(N($Q10)*100,1)-ROUND($S10*100,1)&lt;=-$AR$3,"遅れ",IF(N($Q10)&lt;$S10,"やや遅れ","予定どおり")))))))</f>
        <v/>
      </c>
      <c r="V10" s="9" t="n"/>
      <c r="W10" s="9" t="n"/>
      <c r="X10" s="30">
        <f>IF(OR($K10="",$M10="",X$9=""),"",IF(AND($K10&lt;=X$9+6,$M10&gt;=X$9),IF(_xlfn.NETWORKDAYS.INTL(MAX($K10,X$9),MIN($M10,X$9+6),'休みの日'!$D$4,'休みの日'!$B$7:$B$56)=0,"・",IF(IF(X$9&lt;=$K10,0,_xlfn.NETWORKDAYS.INTL($K10,X$9-1,'休みの日'!$D$4,'休みの日'!$B$7:$B$56))&lt;ROUND(N($O10)*N($Q10),0),"■","□")),""))</f>
        <v/>
      </c>
      <c r="Y10" s="30">
        <f>IF(OR($K10="",$M10="",Y$9=""),"",IF(AND($K10&lt;=Y$9+6,$M10&gt;=Y$9),IF(_xlfn.NETWORKDAYS.INTL(MAX($K10,Y$9),MIN($M10,Y$9+6),'休みの日'!$D$4,'休みの日'!$B$7:$B$56)=0,"・",IF(IF(Y$9&lt;=$K10,0,_xlfn.NETWORKDAYS.INTL($K10,Y$9-1,'休みの日'!$D$4,'休みの日'!$B$7:$B$56))&lt;ROUND(N($O10)*N($Q10),0),"■","□")),""))</f>
        <v/>
      </c>
      <c r="Z10" s="30">
        <f>IF(OR($K10="",$M10="",Z$9=""),"",IF(AND($K10&lt;=Z$9+6,$M10&gt;=Z$9),IF(_xlfn.NETWORKDAYS.INTL(MAX($K10,Z$9),MIN($M10,Z$9+6),'休みの日'!$D$4,'休みの日'!$B$7:$B$56)=0,"・",IF(IF(Z$9&lt;=$K10,0,_xlfn.NETWORKDAYS.INTL($K10,Z$9-1,'休みの日'!$D$4,'休みの日'!$B$7:$B$56))&lt;ROUND(N($O10)*N($Q10),0),"■","□")),""))</f>
        <v/>
      </c>
      <c r="AA10" s="30">
        <f>IF(OR($K10="",$M10="",AA$9=""),"",IF(AND($K10&lt;=AA$9+6,$M10&gt;=AA$9),IF(_xlfn.NETWORKDAYS.INTL(MAX($K10,AA$9),MIN($M10,AA$9+6),'休みの日'!$D$4,'休みの日'!$B$7:$B$56)=0,"・",IF(IF(AA$9&lt;=$K10,0,_xlfn.NETWORKDAYS.INTL($K10,AA$9-1,'休みの日'!$D$4,'休みの日'!$B$7:$B$56))&lt;ROUND(N($O10)*N($Q10),0),"■","□")),""))</f>
        <v/>
      </c>
      <c r="AB10" s="30">
        <f>IF(OR($K10="",$M10="",AB$9=""),"",IF(AND($K10&lt;=AB$9+6,$M10&gt;=AB$9),IF(_xlfn.NETWORKDAYS.INTL(MAX($K10,AB$9),MIN($M10,AB$9+6),'休みの日'!$D$4,'休みの日'!$B$7:$B$56)=0,"・",IF(IF(AB$9&lt;=$K10,0,_xlfn.NETWORKDAYS.INTL($K10,AB$9-1,'休みの日'!$D$4,'休みの日'!$B$7:$B$56))&lt;ROUND(N($O10)*N($Q10),0),"■","□")),""))</f>
        <v/>
      </c>
      <c r="AC10" s="30">
        <f>IF(OR($K10="",$M10="",AC$9=""),"",IF(AND($K10&lt;=AC$9+6,$M10&gt;=AC$9),IF(_xlfn.NETWORKDAYS.INTL(MAX($K10,AC$9),MIN($M10,AC$9+6),'休みの日'!$D$4,'休みの日'!$B$7:$B$56)=0,"・",IF(IF(AC$9&lt;=$K10,0,_xlfn.NETWORKDAYS.INTL($K10,AC$9-1,'休みの日'!$D$4,'休みの日'!$B$7:$B$56))&lt;ROUND(N($O10)*N($Q10),0),"■","□")),""))</f>
        <v/>
      </c>
      <c r="AD10" s="30">
        <f>IF(OR($K10="",$M10="",AD$9=""),"",IF(AND($K10&lt;=AD$9+6,$M10&gt;=AD$9),IF(_xlfn.NETWORKDAYS.INTL(MAX($K10,AD$9),MIN($M10,AD$9+6),'休みの日'!$D$4,'休みの日'!$B$7:$B$56)=0,"・",IF(IF(AD$9&lt;=$K10,0,_xlfn.NETWORKDAYS.INTL($K10,AD$9-1,'休みの日'!$D$4,'休みの日'!$B$7:$B$56))&lt;ROUND(N($O10)*N($Q10),0),"■","□")),""))</f>
        <v/>
      </c>
      <c r="AE10" s="30">
        <f>IF(OR($K10="",$M10="",AE$9=""),"",IF(AND($K10&lt;=AE$9+6,$M10&gt;=AE$9),IF(_xlfn.NETWORKDAYS.INTL(MAX($K10,AE$9),MIN($M10,AE$9+6),'休みの日'!$D$4,'休みの日'!$B$7:$B$56)=0,"・",IF(IF(AE$9&lt;=$K10,0,_xlfn.NETWORKDAYS.INTL($K10,AE$9-1,'休みの日'!$D$4,'休みの日'!$B$7:$B$56))&lt;ROUND(N($O10)*N($Q10),0),"■","□")),""))</f>
        <v/>
      </c>
      <c r="AF10" s="30">
        <f>IF(OR($K10="",$M10="",AF$9=""),"",IF(AND($K10&lt;=AF$9+6,$M10&gt;=AF$9),IF(_xlfn.NETWORKDAYS.INTL(MAX($K10,AF$9),MIN($M10,AF$9+6),'休みの日'!$D$4,'休みの日'!$B$7:$B$56)=0,"・",IF(IF(AF$9&lt;=$K10,0,_xlfn.NETWORKDAYS.INTL($K10,AF$9-1,'休みの日'!$D$4,'休みの日'!$B$7:$B$56))&lt;ROUND(N($O10)*N($Q10),0),"■","□")),""))</f>
        <v/>
      </c>
      <c r="AG10" s="30">
        <f>IF(OR($K10="",$M10="",AG$9=""),"",IF(AND($K10&lt;=AG$9+6,$M10&gt;=AG$9),IF(_xlfn.NETWORKDAYS.INTL(MAX($K10,AG$9),MIN($M10,AG$9+6),'休みの日'!$D$4,'休みの日'!$B$7:$B$56)=0,"・",IF(IF(AG$9&lt;=$K10,0,_xlfn.NETWORKDAYS.INTL($K10,AG$9-1,'休みの日'!$D$4,'休みの日'!$B$7:$B$56))&lt;ROUND(N($O10)*N($Q10),0),"■","□")),""))</f>
        <v/>
      </c>
      <c r="AH10" s="30">
        <f>IF(OR($K10="",$M10="",AH$9=""),"",IF(AND($K10&lt;=AH$9+6,$M10&gt;=AH$9),IF(_xlfn.NETWORKDAYS.INTL(MAX($K10,AH$9),MIN($M10,AH$9+6),'休みの日'!$D$4,'休みの日'!$B$7:$B$56)=0,"・",IF(IF(AH$9&lt;=$K10,0,_xlfn.NETWORKDAYS.INTL($K10,AH$9-1,'休みの日'!$D$4,'休みの日'!$B$7:$B$56))&lt;ROUND(N($O10)*N($Q10),0),"■","□")),""))</f>
        <v/>
      </c>
      <c r="AI10" s="30">
        <f>IF(OR($K10="",$M10="",AI$9=""),"",IF(AND($K10&lt;=AI$9+6,$M10&gt;=AI$9),IF(_xlfn.NETWORKDAYS.INTL(MAX($K10,AI$9),MIN($M10,AI$9+6),'休みの日'!$D$4,'休みの日'!$B$7:$B$56)=0,"・",IF(IF(AI$9&lt;=$K10,0,_xlfn.NETWORKDAYS.INTL($K10,AI$9-1,'休みの日'!$D$4,'休みの日'!$B$7:$B$56))&lt;ROUND(N($O10)*N($Q10),0),"■","□")),""))</f>
        <v/>
      </c>
      <c r="AJ10" s="30">
        <f>IF(OR($K10="",$M10="",AJ$9=""),"",IF(AND($K10&lt;=AJ$9+6,$M10&gt;=AJ$9),IF(_xlfn.NETWORKDAYS.INTL(MAX($K10,AJ$9),MIN($M10,AJ$9+6),'休みの日'!$D$4,'休みの日'!$B$7:$B$56)=0,"・",IF(IF(AJ$9&lt;=$K10,0,_xlfn.NETWORKDAYS.INTL($K10,AJ$9-1,'休みの日'!$D$4,'休みの日'!$B$7:$B$56))&lt;ROUND(N($O10)*N($Q10),0),"■","□")),""))</f>
        <v/>
      </c>
      <c r="AK10" s="30">
        <f>IF(OR($K10="",$M10="",AK$9=""),"",IF(AND($K10&lt;=AK$9+6,$M10&gt;=AK$9),IF(_xlfn.NETWORKDAYS.INTL(MAX($K10,AK$9),MIN($M10,AK$9+6),'休みの日'!$D$4,'休みの日'!$B$7:$B$56)=0,"・",IF(IF(AK$9&lt;=$K10,0,_xlfn.NETWORKDAYS.INTL($K10,AK$9-1,'休みの日'!$D$4,'休みの日'!$B$7:$B$56))&lt;ROUND(N($O10)*N($Q10),0),"■","□")),""))</f>
        <v/>
      </c>
      <c r="AL10" s="30">
        <f>IF(OR($K10="",$M10="",AL$9=""),"",IF(AND($K10&lt;=AL$9+6,$M10&gt;=AL$9),IF(_xlfn.NETWORKDAYS.INTL(MAX($K10,AL$9),MIN($M10,AL$9+6),'休みの日'!$D$4,'休みの日'!$B$7:$B$56)=0,"・",IF(IF(AL$9&lt;=$K10,0,_xlfn.NETWORKDAYS.INTL($K10,AL$9-1,'休みの日'!$D$4,'休みの日'!$B$7:$B$56))&lt;ROUND(N($O10)*N($Q10),0),"■","□")),""))</f>
        <v/>
      </c>
      <c r="AM10" s="30">
        <f>IF(OR($K10="",$M10="",AM$9=""),"",IF(AND($K10&lt;=AM$9+6,$M10&gt;=AM$9),IF(_xlfn.NETWORKDAYS.INTL(MAX($K10,AM$9),MIN($M10,AM$9+6),'休みの日'!$D$4,'休みの日'!$B$7:$B$56)=0,"・",IF(IF(AM$9&lt;=$K10,0,_xlfn.NETWORKDAYS.INTL($K10,AM$9-1,'休みの日'!$D$4,'休みの日'!$B$7:$B$56))&lt;ROUND(N($O10)*N($Q10),0),"■","□")),""))</f>
        <v/>
      </c>
      <c r="AN10" s="30">
        <f>IF(OR($K10="",$M10="",AN$9=""),"",IF(AND($K10&lt;=AN$9+6,$M10&gt;=AN$9),IF(_xlfn.NETWORKDAYS.INTL(MAX($K10,AN$9),MIN($M10,AN$9+6),'休みの日'!$D$4,'休みの日'!$B$7:$B$56)=0,"・",IF(IF(AN$9&lt;=$K10,0,_xlfn.NETWORKDAYS.INTL($K10,AN$9-1,'休みの日'!$D$4,'休みの日'!$B$7:$B$56))&lt;ROUND(N($O10)*N($Q10),0),"■","□")),""))</f>
        <v/>
      </c>
      <c r="AO10" s="30">
        <f>IF(OR($K10="",$M10="",AO$9=""),"",IF(AND($K10&lt;=AO$9+6,$M10&gt;=AO$9),IF(_xlfn.NETWORKDAYS.INTL(MAX($K10,AO$9),MIN($M10,AO$9+6),'休みの日'!$D$4,'休みの日'!$B$7:$B$56)=0,"・",IF(IF(AO$9&lt;=$K10,0,_xlfn.NETWORKDAYS.INTL($K10,AO$9-1,'休みの日'!$D$4,'休みの日'!$B$7:$B$56))&lt;ROUND(N($O10)*N($Q10),0),"■","□")),""))</f>
        <v/>
      </c>
      <c r="AP10" s="30">
        <f>IF(OR($K10="",$M10="",AP$9=""),"",IF(AND($K10&lt;=AP$9+6,$M10&gt;=AP$9),IF(_xlfn.NETWORKDAYS.INTL(MAX($K10,AP$9),MIN($M10,AP$9+6),'休みの日'!$D$4,'休みの日'!$B$7:$B$56)=0,"・",IF(IF(AP$9&lt;=$K10,0,_xlfn.NETWORKDAYS.INTL($K10,AP$9-1,'休みの日'!$D$4,'休みの日'!$B$7:$B$56))&lt;ROUND(N($O10)*N($Q10),0),"■","□")),""))</f>
        <v/>
      </c>
      <c r="AQ10" s="30">
        <f>IF(OR($K10="",$M10="",AQ$9=""),"",IF(AND($K10&lt;=AQ$9+6,$M10&gt;=AQ$9),IF(_xlfn.NETWORKDAYS.INTL(MAX($K10,AQ$9),MIN($M10,AQ$9+6),'休みの日'!$D$4,'休みの日'!$B$7:$B$56)=0,"・",IF(IF(AQ$9&lt;=$K10,0,_xlfn.NETWORKDAYS.INTL($K10,AQ$9-1,'休みの日'!$D$4,'休みの日'!$B$7:$B$56))&lt;ROUND(N($O10)*N($Q10),0),"■","□")),""))</f>
        <v/>
      </c>
      <c r="AR10" s="30">
        <f>IF(OR($K10="",$M10="",AR$9=""),"",IF(AND($K10&lt;=AR$9+6,$M10&gt;=AR$9),IF(_xlfn.NETWORKDAYS.INTL(MAX($K10,AR$9),MIN($M10,AR$9+6),'休みの日'!$D$4,'休みの日'!$B$7:$B$56)=0,"・",IF(IF(AR$9&lt;=$K10,0,_xlfn.NETWORKDAYS.INTL($K10,AR$9-1,'休みの日'!$D$4,'休みの日'!$B$7:$B$56))&lt;ROUND(N($O10)*N($Q10),0),"■","□")),""))</f>
        <v/>
      </c>
      <c r="AS10" s="30">
        <f>IF(OR($K10="",$M10="",AS$9=""),"",IF(AND($K10&lt;=AS$9+6,$M10&gt;=AS$9),IF(_xlfn.NETWORKDAYS.INTL(MAX($K10,AS$9),MIN($M10,AS$9+6),'休みの日'!$D$4,'休みの日'!$B$7:$B$56)=0,"・",IF(IF(AS$9&lt;=$K10,0,_xlfn.NETWORKDAYS.INTL($K10,AS$9-1,'休みの日'!$D$4,'休みの日'!$B$7:$B$56))&lt;ROUND(N($O10)*N($Q10),0),"■","□")),""))</f>
        <v/>
      </c>
      <c r="AT10" s="30">
        <f>IF(OR($K10="",$M10="",AT$9=""),"",IF(AND($K10&lt;=AT$9+6,$M10&gt;=AT$9),IF(_xlfn.NETWORKDAYS.INTL(MAX($K10,AT$9),MIN($M10,AT$9+6),'休みの日'!$D$4,'休みの日'!$B$7:$B$56)=0,"・",IF(IF(AT$9&lt;=$K10,0,_xlfn.NETWORKDAYS.INTL($K10,AT$9-1,'休みの日'!$D$4,'休みの日'!$B$7:$B$56))&lt;ROUND(N($O10)*N($Q10),0),"■","□")),""))</f>
        <v/>
      </c>
      <c r="AU10" s="30">
        <f>IF(OR($K10="",$M10="",AU$9=""),"",IF(AND($K10&lt;=AU$9+6,$M10&gt;=AU$9),IF(_xlfn.NETWORKDAYS.INTL(MAX($K10,AU$9),MIN($M10,AU$9+6),'休みの日'!$D$4,'休みの日'!$B$7:$B$56)=0,"・",IF(IF(AU$9&lt;=$K10,0,_xlfn.NETWORKDAYS.INTL($K10,AU$9-1,'休みの日'!$D$4,'休みの日'!$B$7:$B$56))&lt;ROUND(N($O10)*N($Q10),0),"■","□")),""))</f>
        <v/>
      </c>
      <c r="AV10" s="30">
        <f>IF(OR($K10="",$M10="",AV$9=""),"",IF(AND($K10&lt;=AV$9+6,$M10&gt;=AV$9),IF(_xlfn.NETWORKDAYS.INTL(MAX($K10,AV$9),MIN($M10,AV$9+6),'休みの日'!$D$4,'休みの日'!$B$7:$B$56)=0,"・",IF(IF(AV$9&lt;=$K10,0,_xlfn.NETWORKDAYS.INTL($K10,AV$9-1,'休みの日'!$D$4,'休みの日'!$B$7:$B$56))&lt;ROUND(N($O10)*N($Q10),0),"■","□")),""))</f>
        <v/>
      </c>
      <c r="AW10" s="30">
        <f>IF(OR($K10="",$M10="",AW$9=""),"",IF(AND($K10&lt;=AW$9+6,$M10&gt;=AW$9),IF(_xlfn.NETWORKDAYS.INTL(MAX($K10,AW$9),MIN($M10,AW$9+6),'休みの日'!$D$4,'休みの日'!$B$7:$B$56)=0,"・",IF(IF(AW$9&lt;=$K10,0,_xlfn.NETWORKDAYS.INTL($K10,AW$9-1,'休みの日'!$D$4,'休みの日'!$B$7:$B$56))&lt;ROUND(N($O10)*N($Q10),0),"■","□")),""))</f>
        <v/>
      </c>
    </row>
    <row r="11" ht="22" customHeight="1">
      <c r="A11" s="22" t="inlineStr">
        <is>
          <t>2</t>
        </is>
      </c>
      <c r="B11" s="23" t="inlineStr">
        <is>
          <t>移転先の決定と契約</t>
        </is>
      </c>
      <c r="C11" s="6" t="n"/>
      <c r="D11" s="6" t="n"/>
      <c r="E11" s="6" t="n"/>
      <c r="F11" s="6" t="n"/>
      <c r="G11" s="6" t="n"/>
      <c r="H11" s="6" t="n"/>
      <c r="I11" s="24" t="inlineStr">
        <is>
          <t>佐野</t>
        </is>
      </c>
      <c r="J11" s="6" t="n"/>
      <c r="K11" s="25" t="n">
        <v>46237</v>
      </c>
      <c r="L11" s="6" t="n"/>
      <c r="M11" s="25" t="n">
        <v>46255</v>
      </c>
      <c r="N11" s="6" t="n"/>
      <c r="O11" s="26">
        <f>IF(OR($K11="",$M11=""),"",_xlfn.NETWORKDAYS.INTL($K11,$M11,'休みの日'!$D$4,'休みの日'!$B$7:$B$56))</f>
        <v/>
      </c>
      <c r="P11" s="9" t="n"/>
      <c r="Q11" s="27" t="n">
        <v>1</v>
      </c>
      <c r="R11" s="6" t="n"/>
      <c r="S11" s="28">
        <f>IF(OR($O11="",$AG$3=""),"",IF($O11&lt;=0,"",IF($AG$3&lt;$K11,0,IF($AG$3&gt;=$M11,1,_xlfn.NETWORKDAYS.INTL($K11,$AG$3,'休みの日'!$D$4,'休みの日'!$B$7:$B$56)/$O11))))</f>
        <v/>
      </c>
      <c r="T11" s="9" t="n"/>
      <c r="U11" s="29">
        <f>IF(OR($B11="",$K11="",$M11=""),"",IF(N($Q11)&gt;=1,"完了",IF($AG$3&gt;$M11,"遅れ",IF($AG$3&lt;$K11,IF(N($Q11)&gt;0,"予定どおり","着手前"),IF($S11="","",IF(ROUND(N($Q11)*100,1)-ROUND($S11*100,1)&lt;=-$AR$3,"遅れ",IF(N($Q11)&lt;$S11,"やや遅れ","予定どおり")))))))</f>
        <v/>
      </c>
      <c r="V11" s="9" t="n"/>
      <c r="W11" s="9" t="n"/>
      <c r="X11" s="30">
        <f>IF(OR($K11="",$M11="",X$9=""),"",IF(AND($K11&lt;=X$9+6,$M11&gt;=X$9),IF(_xlfn.NETWORKDAYS.INTL(MAX($K11,X$9),MIN($M11,X$9+6),'休みの日'!$D$4,'休みの日'!$B$7:$B$56)=0,"・",IF(IF(X$9&lt;=$K11,0,_xlfn.NETWORKDAYS.INTL($K11,X$9-1,'休みの日'!$D$4,'休みの日'!$B$7:$B$56))&lt;ROUND(N($O11)*N($Q11),0),"■","□")),""))</f>
        <v/>
      </c>
      <c r="Y11" s="30">
        <f>IF(OR($K11="",$M11="",Y$9=""),"",IF(AND($K11&lt;=Y$9+6,$M11&gt;=Y$9),IF(_xlfn.NETWORKDAYS.INTL(MAX($K11,Y$9),MIN($M11,Y$9+6),'休みの日'!$D$4,'休みの日'!$B$7:$B$56)=0,"・",IF(IF(Y$9&lt;=$K11,0,_xlfn.NETWORKDAYS.INTL($K11,Y$9-1,'休みの日'!$D$4,'休みの日'!$B$7:$B$56))&lt;ROUND(N($O11)*N($Q11),0),"■","□")),""))</f>
        <v/>
      </c>
      <c r="Z11" s="30">
        <f>IF(OR($K11="",$M11="",Z$9=""),"",IF(AND($K11&lt;=Z$9+6,$M11&gt;=Z$9),IF(_xlfn.NETWORKDAYS.INTL(MAX($K11,Z$9),MIN($M11,Z$9+6),'休みの日'!$D$4,'休みの日'!$B$7:$B$56)=0,"・",IF(IF(Z$9&lt;=$K11,0,_xlfn.NETWORKDAYS.INTL($K11,Z$9-1,'休みの日'!$D$4,'休みの日'!$B$7:$B$56))&lt;ROUND(N($O11)*N($Q11),0),"■","□")),""))</f>
        <v/>
      </c>
      <c r="AA11" s="30">
        <f>IF(OR($K11="",$M11="",AA$9=""),"",IF(AND($K11&lt;=AA$9+6,$M11&gt;=AA$9),IF(_xlfn.NETWORKDAYS.INTL(MAX($K11,AA$9),MIN($M11,AA$9+6),'休みの日'!$D$4,'休みの日'!$B$7:$B$56)=0,"・",IF(IF(AA$9&lt;=$K11,0,_xlfn.NETWORKDAYS.INTL($K11,AA$9-1,'休みの日'!$D$4,'休みの日'!$B$7:$B$56))&lt;ROUND(N($O11)*N($Q11),0),"■","□")),""))</f>
        <v/>
      </c>
      <c r="AB11" s="30">
        <f>IF(OR($K11="",$M11="",AB$9=""),"",IF(AND($K11&lt;=AB$9+6,$M11&gt;=AB$9),IF(_xlfn.NETWORKDAYS.INTL(MAX($K11,AB$9),MIN($M11,AB$9+6),'休みの日'!$D$4,'休みの日'!$B$7:$B$56)=0,"・",IF(IF(AB$9&lt;=$K11,0,_xlfn.NETWORKDAYS.INTL($K11,AB$9-1,'休みの日'!$D$4,'休みの日'!$B$7:$B$56))&lt;ROUND(N($O11)*N($Q11),0),"■","□")),""))</f>
        <v/>
      </c>
      <c r="AC11" s="30">
        <f>IF(OR($K11="",$M11="",AC$9=""),"",IF(AND($K11&lt;=AC$9+6,$M11&gt;=AC$9),IF(_xlfn.NETWORKDAYS.INTL(MAX($K11,AC$9),MIN($M11,AC$9+6),'休みの日'!$D$4,'休みの日'!$B$7:$B$56)=0,"・",IF(IF(AC$9&lt;=$K11,0,_xlfn.NETWORKDAYS.INTL($K11,AC$9-1,'休みの日'!$D$4,'休みの日'!$B$7:$B$56))&lt;ROUND(N($O11)*N($Q11),0),"■","□")),""))</f>
        <v/>
      </c>
      <c r="AD11" s="30">
        <f>IF(OR($K11="",$M11="",AD$9=""),"",IF(AND($K11&lt;=AD$9+6,$M11&gt;=AD$9),IF(_xlfn.NETWORKDAYS.INTL(MAX($K11,AD$9),MIN($M11,AD$9+6),'休みの日'!$D$4,'休みの日'!$B$7:$B$56)=0,"・",IF(IF(AD$9&lt;=$K11,0,_xlfn.NETWORKDAYS.INTL($K11,AD$9-1,'休みの日'!$D$4,'休みの日'!$B$7:$B$56))&lt;ROUND(N($O11)*N($Q11),0),"■","□")),""))</f>
        <v/>
      </c>
      <c r="AE11" s="30">
        <f>IF(OR($K11="",$M11="",AE$9=""),"",IF(AND($K11&lt;=AE$9+6,$M11&gt;=AE$9),IF(_xlfn.NETWORKDAYS.INTL(MAX($K11,AE$9),MIN($M11,AE$9+6),'休みの日'!$D$4,'休みの日'!$B$7:$B$56)=0,"・",IF(IF(AE$9&lt;=$K11,0,_xlfn.NETWORKDAYS.INTL($K11,AE$9-1,'休みの日'!$D$4,'休みの日'!$B$7:$B$56))&lt;ROUND(N($O11)*N($Q11),0),"■","□")),""))</f>
        <v/>
      </c>
      <c r="AF11" s="30">
        <f>IF(OR($K11="",$M11="",AF$9=""),"",IF(AND($K11&lt;=AF$9+6,$M11&gt;=AF$9),IF(_xlfn.NETWORKDAYS.INTL(MAX($K11,AF$9),MIN($M11,AF$9+6),'休みの日'!$D$4,'休みの日'!$B$7:$B$56)=0,"・",IF(IF(AF$9&lt;=$K11,0,_xlfn.NETWORKDAYS.INTL($K11,AF$9-1,'休みの日'!$D$4,'休みの日'!$B$7:$B$56))&lt;ROUND(N($O11)*N($Q11),0),"■","□")),""))</f>
        <v/>
      </c>
      <c r="AG11" s="30">
        <f>IF(OR($K11="",$M11="",AG$9=""),"",IF(AND($K11&lt;=AG$9+6,$M11&gt;=AG$9),IF(_xlfn.NETWORKDAYS.INTL(MAX($K11,AG$9),MIN($M11,AG$9+6),'休みの日'!$D$4,'休みの日'!$B$7:$B$56)=0,"・",IF(IF(AG$9&lt;=$K11,0,_xlfn.NETWORKDAYS.INTL($K11,AG$9-1,'休みの日'!$D$4,'休みの日'!$B$7:$B$56))&lt;ROUND(N($O11)*N($Q11),0),"■","□")),""))</f>
        <v/>
      </c>
      <c r="AH11" s="30">
        <f>IF(OR($K11="",$M11="",AH$9=""),"",IF(AND($K11&lt;=AH$9+6,$M11&gt;=AH$9),IF(_xlfn.NETWORKDAYS.INTL(MAX($K11,AH$9),MIN($M11,AH$9+6),'休みの日'!$D$4,'休みの日'!$B$7:$B$56)=0,"・",IF(IF(AH$9&lt;=$K11,0,_xlfn.NETWORKDAYS.INTL($K11,AH$9-1,'休みの日'!$D$4,'休みの日'!$B$7:$B$56))&lt;ROUND(N($O11)*N($Q11),0),"■","□")),""))</f>
        <v/>
      </c>
      <c r="AI11" s="30">
        <f>IF(OR($K11="",$M11="",AI$9=""),"",IF(AND($K11&lt;=AI$9+6,$M11&gt;=AI$9),IF(_xlfn.NETWORKDAYS.INTL(MAX($K11,AI$9),MIN($M11,AI$9+6),'休みの日'!$D$4,'休みの日'!$B$7:$B$56)=0,"・",IF(IF(AI$9&lt;=$K11,0,_xlfn.NETWORKDAYS.INTL($K11,AI$9-1,'休みの日'!$D$4,'休みの日'!$B$7:$B$56))&lt;ROUND(N($O11)*N($Q11),0),"■","□")),""))</f>
        <v/>
      </c>
      <c r="AJ11" s="30">
        <f>IF(OR($K11="",$M11="",AJ$9=""),"",IF(AND($K11&lt;=AJ$9+6,$M11&gt;=AJ$9),IF(_xlfn.NETWORKDAYS.INTL(MAX($K11,AJ$9),MIN($M11,AJ$9+6),'休みの日'!$D$4,'休みの日'!$B$7:$B$56)=0,"・",IF(IF(AJ$9&lt;=$K11,0,_xlfn.NETWORKDAYS.INTL($K11,AJ$9-1,'休みの日'!$D$4,'休みの日'!$B$7:$B$56))&lt;ROUND(N($O11)*N($Q11),0),"■","□")),""))</f>
        <v/>
      </c>
      <c r="AK11" s="30">
        <f>IF(OR($K11="",$M11="",AK$9=""),"",IF(AND($K11&lt;=AK$9+6,$M11&gt;=AK$9),IF(_xlfn.NETWORKDAYS.INTL(MAX($K11,AK$9),MIN($M11,AK$9+6),'休みの日'!$D$4,'休みの日'!$B$7:$B$56)=0,"・",IF(IF(AK$9&lt;=$K11,0,_xlfn.NETWORKDAYS.INTL($K11,AK$9-1,'休みの日'!$D$4,'休みの日'!$B$7:$B$56))&lt;ROUND(N($O11)*N($Q11),0),"■","□")),""))</f>
        <v/>
      </c>
      <c r="AL11" s="30">
        <f>IF(OR($K11="",$M11="",AL$9=""),"",IF(AND($K11&lt;=AL$9+6,$M11&gt;=AL$9),IF(_xlfn.NETWORKDAYS.INTL(MAX($K11,AL$9),MIN($M11,AL$9+6),'休みの日'!$D$4,'休みの日'!$B$7:$B$56)=0,"・",IF(IF(AL$9&lt;=$K11,0,_xlfn.NETWORKDAYS.INTL($K11,AL$9-1,'休みの日'!$D$4,'休みの日'!$B$7:$B$56))&lt;ROUND(N($O11)*N($Q11),0),"■","□")),""))</f>
        <v/>
      </c>
      <c r="AM11" s="30">
        <f>IF(OR($K11="",$M11="",AM$9=""),"",IF(AND($K11&lt;=AM$9+6,$M11&gt;=AM$9),IF(_xlfn.NETWORKDAYS.INTL(MAX($K11,AM$9),MIN($M11,AM$9+6),'休みの日'!$D$4,'休みの日'!$B$7:$B$56)=0,"・",IF(IF(AM$9&lt;=$K11,0,_xlfn.NETWORKDAYS.INTL($K11,AM$9-1,'休みの日'!$D$4,'休みの日'!$B$7:$B$56))&lt;ROUND(N($O11)*N($Q11),0),"■","□")),""))</f>
        <v/>
      </c>
      <c r="AN11" s="30">
        <f>IF(OR($K11="",$M11="",AN$9=""),"",IF(AND($K11&lt;=AN$9+6,$M11&gt;=AN$9),IF(_xlfn.NETWORKDAYS.INTL(MAX($K11,AN$9),MIN($M11,AN$9+6),'休みの日'!$D$4,'休みの日'!$B$7:$B$56)=0,"・",IF(IF(AN$9&lt;=$K11,0,_xlfn.NETWORKDAYS.INTL($K11,AN$9-1,'休みの日'!$D$4,'休みの日'!$B$7:$B$56))&lt;ROUND(N($O11)*N($Q11),0),"■","□")),""))</f>
        <v/>
      </c>
      <c r="AO11" s="30">
        <f>IF(OR($K11="",$M11="",AO$9=""),"",IF(AND($K11&lt;=AO$9+6,$M11&gt;=AO$9),IF(_xlfn.NETWORKDAYS.INTL(MAX($K11,AO$9),MIN($M11,AO$9+6),'休みの日'!$D$4,'休みの日'!$B$7:$B$56)=0,"・",IF(IF(AO$9&lt;=$K11,0,_xlfn.NETWORKDAYS.INTL($K11,AO$9-1,'休みの日'!$D$4,'休みの日'!$B$7:$B$56))&lt;ROUND(N($O11)*N($Q11),0),"■","□")),""))</f>
        <v/>
      </c>
      <c r="AP11" s="30">
        <f>IF(OR($K11="",$M11="",AP$9=""),"",IF(AND($K11&lt;=AP$9+6,$M11&gt;=AP$9),IF(_xlfn.NETWORKDAYS.INTL(MAX($K11,AP$9),MIN($M11,AP$9+6),'休みの日'!$D$4,'休みの日'!$B$7:$B$56)=0,"・",IF(IF(AP$9&lt;=$K11,0,_xlfn.NETWORKDAYS.INTL($K11,AP$9-1,'休みの日'!$D$4,'休みの日'!$B$7:$B$56))&lt;ROUND(N($O11)*N($Q11),0),"■","□")),""))</f>
        <v/>
      </c>
      <c r="AQ11" s="30">
        <f>IF(OR($K11="",$M11="",AQ$9=""),"",IF(AND($K11&lt;=AQ$9+6,$M11&gt;=AQ$9),IF(_xlfn.NETWORKDAYS.INTL(MAX($K11,AQ$9),MIN($M11,AQ$9+6),'休みの日'!$D$4,'休みの日'!$B$7:$B$56)=0,"・",IF(IF(AQ$9&lt;=$K11,0,_xlfn.NETWORKDAYS.INTL($K11,AQ$9-1,'休みの日'!$D$4,'休みの日'!$B$7:$B$56))&lt;ROUND(N($O11)*N($Q11),0),"■","□")),""))</f>
        <v/>
      </c>
      <c r="AR11" s="30">
        <f>IF(OR($K11="",$M11="",AR$9=""),"",IF(AND($K11&lt;=AR$9+6,$M11&gt;=AR$9),IF(_xlfn.NETWORKDAYS.INTL(MAX($K11,AR$9),MIN($M11,AR$9+6),'休みの日'!$D$4,'休みの日'!$B$7:$B$56)=0,"・",IF(IF(AR$9&lt;=$K11,0,_xlfn.NETWORKDAYS.INTL($K11,AR$9-1,'休みの日'!$D$4,'休みの日'!$B$7:$B$56))&lt;ROUND(N($O11)*N($Q11),0),"■","□")),""))</f>
        <v/>
      </c>
      <c r="AS11" s="30">
        <f>IF(OR($K11="",$M11="",AS$9=""),"",IF(AND($K11&lt;=AS$9+6,$M11&gt;=AS$9),IF(_xlfn.NETWORKDAYS.INTL(MAX($K11,AS$9),MIN($M11,AS$9+6),'休みの日'!$D$4,'休みの日'!$B$7:$B$56)=0,"・",IF(IF(AS$9&lt;=$K11,0,_xlfn.NETWORKDAYS.INTL($K11,AS$9-1,'休みの日'!$D$4,'休みの日'!$B$7:$B$56))&lt;ROUND(N($O11)*N($Q11),0),"■","□")),""))</f>
        <v/>
      </c>
      <c r="AT11" s="30">
        <f>IF(OR($K11="",$M11="",AT$9=""),"",IF(AND($K11&lt;=AT$9+6,$M11&gt;=AT$9),IF(_xlfn.NETWORKDAYS.INTL(MAX($K11,AT$9),MIN($M11,AT$9+6),'休みの日'!$D$4,'休みの日'!$B$7:$B$56)=0,"・",IF(IF(AT$9&lt;=$K11,0,_xlfn.NETWORKDAYS.INTL($K11,AT$9-1,'休みの日'!$D$4,'休みの日'!$B$7:$B$56))&lt;ROUND(N($O11)*N($Q11),0),"■","□")),""))</f>
        <v/>
      </c>
      <c r="AU11" s="30">
        <f>IF(OR($K11="",$M11="",AU$9=""),"",IF(AND($K11&lt;=AU$9+6,$M11&gt;=AU$9),IF(_xlfn.NETWORKDAYS.INTL(MAX($K11,AU$9),MIN($M11,AU$9+6),'休みの日'!$D$4,'休みの日'!$B$7:$B$56)=0,"・",IF(IF(AU$9&lt;=$K11,0,_xlfn.NETWORKDAYS.INTL($K11,AU$9-1,'休みの日'!$D$4,'休みの日'!$B$7:$B$56))&lt;ROUND(N($O11)*N($Q11),0),"■","□")),""))</f>
        <v/>
      </c>
      <c r="AV11" s="30">
        <f>IF(OR($K11="",$M11="",AV$9=""),"",IF(AND($K11&lt;=AV$9+6,$M11&gt;=AV$9),IF(_xlfn.NETWORKDAYS.INTL(MAX($K11,AV$9),MIN($M11,AV$9+6),'休みの日'!$D$4,'休みの日'!$B$7:$B$56)=0,"・",IF(IF(AV$9&lt;=$K11,0,_xlfn.NETWORKDAYS.INTL($K11,AV$9-1,'休みの日'!$D$4,'休みの日'!$B$7:$B$56))&lt;ROUND(N($O11)*N($Q11),0),"■","□")),""))</f>
        <v/>
      </c>
      <c r="AW11" s="30">
        <f>IF(OR($K11="",$M11="",AW$9=""),"",IF(AND($K11&lt;=AW$9+6,$M11&gt;=AW$9),IF(_xlfn.NETWORKDAYS.INTL(MAX($K11,AW$9),MIN($M11,AW$9+6),'休みの日'!$D$4,'休みの日'!$B$7:$B$56)=0,"・",IF(IF(AW$9&lt;=$K11,0,_xlfn.NETWORKDAYS.INTL($K11,AW$9-1,'休みの日'!$D$4,'休みの日'!$B$7:$B$56))&lt;ROUND(N($O11)*N($Q11),0),"■","□")),""))</f>
        <v/>
      </c>
    </row>
    <row r="12" ht="35" customHeight="1">
      <c r="A12" s="22" t="inlineStr">
        <is>
          <t>3</t>
        </is>
      </c>
      <c r="B12" s="23" t="inlineStr">
        <is>
          <t>レイアウト・内装の打ち合わせ</t>
        </is>
      </c>
      <c r="C12" s="6" t="n"/>
      <c r="D12" s="6" t="n"/>
      <c r="E12" s="6" t="n"/>
      <c r="F12" s="6" t="n"/>
      <c r="G12" s="6" t="n"/>
      <c r="H12" s="6" t="n"/>
      <c r="I12" s="24" t="inlineStr">
        <is>
          <t>佐野</t>
        </is>
      </c>
      <c r="J12" s="6" t="n"/>
      <c r="K12" s="25" t="n">
        <v>46258</v>
      </c>
      <c r="L12" s="6" t="n"/>
      <c r="M12" s="25" t="n">
        <v>46290</v>
      </c>
      <c r="N12" s="6" t="n"/>
      <c r="O12" s="26">
        <f>IF(OR($K12="",$M12=""),"",_xlfn.NETWORKDAYS.INTL($K12,$M12,'休みの日'!$D$4,'休みの日'!$B$7:$B$56))</f>
        <v/>
      </c>
      <c r="P12" s="9" t="n"/>
      <c r="Q12" s="27" t="n">
        <v>1</v>
      </c>
      <c r="R12" s="6" t="n"/>
      <c r="S12" s="28">
        <f>IF(OR($O12="",$AG$3=""),"",IF($O12&lt;=0,"",IF($AG$3&lt;$K12,0,IF($AG$3&gt;=$M12,1,_xlfn.NETWORKDAYS.INTL($K12,$AG$3,'休みの日'!$D$4,'休みの日'!$B$7:$B$56)/$O12))))</f>
        <v/>
      </c>
      <c r="T12" s="9" t="n"/>
      <c r="U12" s="29">
        <f>IF(OR($B12="",$K12="",$M12=""),"",IF(N($Q12)&gt;=1,"完了",IF($AG$3&gt;$M12,"遅れ",IF($AG$3&lt;$K12,IF(N($Q12)&gt;0,"予定どおり","着手前"),IF($S12="","",IF(ROUND(N($Q12)*100,1)-ROUND($S12*100,1)&lt;=-$AR$3,"遅れ",IF(N($Q12)&lt;$S12,"やや遅れ","予定どおり")))))))</f>
        <v/>
      </c>
      <c r="V12" s="9" t="n"/>
      <c r="W12" s="9" t="n"/>
      <c r="X12" s="30">
        <f>IF(OR($K12="",$M12="",X$9=""),"",IF(AND($K12&lt;=X$9+6,$M12&gt;=X$9),IF(_xlfn.NETWORKDAYS.INTL(MAX($K12,X$9),MIN($M12,X$9+6),'休みの日'!$D$4,'休みの日'!$B$7:$B$56)=0,"・",IF(IF(X$9&lt;=$K12,0,_xlfn.NETWORKDAYS.INTL($K12,X$9-1,'休みの日'!$D$4,'休みの日'!$B$7:$B$56))&lt;ROUND(N($O12)*N($Q12),0),"■","□")),""))</f>
        <v/>
      </c>
      <c r="Y12" s="30">
        <f>IF(OR($K12="",$M12="",Y$9=""),"",IF(AND($K12&lt;=Y$9+6,$M12&gt;=Y$9),IF(_xlfn.NETWORKDAYS.INTL(MAX($K12,Y$9),MIN($M12,Y$9+6),'休みの日'!$D$4,'休みの日'!$B$7:$B$56)=0,"・",IF(IF(Y$9&lt;=$K12,0,_xlfn.NETWORKDAYS.INTL($K12,Y$9-1,'休みの日'!$D$4,'休みの日'!$B$7:$B$56))&lt;ROUND(N($O12)*N($Q12),0),"■","□")),""))</f>
        <v/>
      </c>
      <c r="Z12" s="30">
        <f>IF(OR($K12="",$M12="",Z$9=""),"",IF(AND($K12&lt;=Z$9+6,$M12&gt;=Z$9),IF(_xlfn.NETWORKDAYS.INTL(MAX($K12,Z$9),MIN($M12,Z$9+6),'休みの日'!$D$4,'休みの日'!$B$7:$B$56)=0,"・",IF(IF(Z$9&lt;=$K12,0,_xlfn.NETWORKDAYS.INTL($K12,Z$9-1,'休みの日'!$D$4,'休みの日'!$B$7:$B$56))&lt;ROUND(N($O12)*N($Q12),0),"■","□")),""))</f>
        <v/>
      </c>
      <c r="AA12" s="30">
        <f>IF(OR($K12="",$M12="",AA$9=""),"",IF(AND($K12&lt;=AA$9+6,$M12&gt;=AA$9),IF(_xlfn.NETWORKDAYS.INTL(MAX($K12,AA$9),MIN($M12,AA$9+6),'休みの日'!$D$4,'休みの日'!$B$7:$B$56)=0,"・",IF(IF(AA$9&lt;=$K12,0,_xlfn.NETWORKDAYS.INTL($K12,AA$9-1,'休みの日'!$D$4,'休みの日'!$B$7:$B$56))&lt;ROUND(N($O12)*N($Q12),0),"■","□")),""))</f>
        <v/>
      </c>
      <c r="AB12" s="30">
        <f>IF(OR($K12="",$M12="",AB$9=""),"",IF(AND($K12&lt;=AB$9+6,$M12&gt;=AB$9),IF(_xlfn.NETWORKDAYS.INTL(MAX($K12,AB$9),MIN($M12,AB$9+6),'休みの日'!$D$4,'休みの日'!$B$7:$B$56)=0,"・",IF(IF(AB$9&lt;=$K12,0,_xlfn.NETWORKDAYS.INTL($K12,AB$9-1,'休みの日'!$D$4,'休みの日'!$B$7:$B$56))&lt;ROUND(N($O12)*N($Q12),0),"■","□")),""))</f>
        <v/>
      </c>
      <c r="AC12" s="30">
        <f>IF(OR($K12="",$M12="",AC$9=""),"",IF(AND($K12&lt;=AC$9+6,$M12&gt;=AC$9),IF(_xlfn.NETWORKDAYS.INTL(MAX($K12,AC$9),MIN($M12,AC$9+6),'休みの日'!$D$4,'休みの日'!$B$7:$B$56)=0,"・",IF(IF(AC$9&lt;=$K12,0,_xlfn.NETWORKDAYS.INTL($K12,AC$9-1,'休みの日'!$D$4,'休みの日'!$B$7:$B$56))&lt;ROUND(N($O12)*N($Q12),0),"■","□")),""))</f>
        <v/>
      </c>
      <c r="AD12" s="30">
        <f>IF(OR($K12="",$M12="",AD$9=""),"",IF(AND($K12&lt;=AD$9+6,$M12&gt;=AD$9),IF(_xlfn.NETWORKDAYS.INTL(MAX($K12,AD$9),MIN($M12,AD$9+6),'休みの日'!$D$4,'休みの日'!$B$7:$B$56)=0,"・",IF(IF(AD$9&lt;=$K12,0,_xlfn.NETWORKDAYS.INTL($K12,AD$9-1,'休みの日'!$D$4,'休みの日'!$B$7:$B$56))&lt;ROUND(N($O12)*N($Q12),0),"■","□")),""))</f>
        <v/>
      </c>
      <c r="AE12" s="30">
        <f>IF(OR($K12="",$M12="",AE$9=""),"",IF(AND($K12&lt;=AE$9+6,$M12&gt;=AE$9),IF(_xlfn.NETWORKDAYS.INTL(MAX($K12,AE$9),MIN($M12,AE$9+6),'休みの日'!$D$4,'休みの日'!$B$7:$B$56)=0,"・",IF(IF(AE$9&lt;=$K12,0,_xlfn.NETWORKDAYS.INTL($K12,AE$9-1,'休みの日'!$D$4,'休みの日'!$B$7:$B$56))&lt;ROUND(N($O12)*N($Q12),0),"■","□")),""))</f>
        <v/>
      </c>
      <c r="AF12" s="30">
        <f>IF(OR($K12="",$M12="",AF$9=""),"",IF(AND($K12&lt;=AF$9+6,$M12&gt;=AF$9),IF(_xlfn.NETWORKDAYS.INTL(MAX($K12,AF$9),MIN($M12,AF$9+6),'休みの日'!$D$4,'休みの日'!$B$7:$B$56)=0,"・",IF(IF(AF$9&lt;=$K12,0,_xlfn.NETWORKDAYS.INTL($K12,AF$9-1,'休みの日'!$D$4,'休みの日'!$B$7:$B$56))&lt;ROUND(N($O12)*N($Q12),0),"■","□")),""))</f>
        <v/>
      </c>
      <c r="AG12" s="30">
        <f>IF(OR($K12="",$M12="",AG$9=""),"",IF(AND($K12&lt;=AG$9+6,$M12&gt;=AG$9),IF(_xlfn.NETWORKDAYS.INTL(MAX($K12,AG$9),MIN($M12,AG$9+6),'休みの日'!$D$4,'休みの日'!$B$7:$B$56)=0,"・",IF(IF(AG$9&lt;=$K12,0,_xlfn.NETWORKDAYS.INTL($K12,AG$9-1,'休みの日'!$D$4,'休みの日'!$B$7:$B$56))&lt;ROUND(N($O12)*N($Q12),0),"■","□")),""))</f>
        <v/>
      </c>
      <c r="AH12" s="30">
        <f>IF(OR($K12="",$M12="",AH$9=""),"",IF(AND($K12&lt;=AH$9+6,$M12&gt;=AH$9),IF(_xlfn.NETWORKDAYS.INTL(MAX($K12,AH$9),MIN($M12,AH$9+6),'休みの日'!$D$4,'休みの日'!$B$7:$B$56)=0,"・",IF(IF(AH$9&lt;=$K12,0,_xlfn.NETWORKDAYS.INTL($K12,AH$9-1,'休みの日'!$D$4,'休みの日'!$B$7:$B$56))&lt;ROUND(N($O12)*N($Q12),0),"■","□")),""))</f>
        <v/>
      </c>
      <c r="AI12" s="30">
        <f>IF(OR($K12="",$M12="",AI$9=""),"",IF(AND($K12&lt;=AI$9+6,$M12&gt;=AI$9),IF(_xlfn.NETWORKDAYS.INTL(MAX($K12,AI$9),MIN($M12,AI$9+6),'休みの日'!$D$4,'休みの日'!$B$7:$B$56)=0,"・",IF(IF(AI$9&lt;=$K12,0,_xlfn.NETWORKDAYS.INTL($K12,AI$9-1,'休みの日'!$D$4,'休みの日'!$B$7:$B$56))&lt;ROUND(N($O12)*N($Q12),0),"■","□")),""))</f>
        <v/>
      </c>
      <c r="AJ12" s="30">
        <f>IF(OR($K12="",$M12="",AJ$9=""),"",IF(AND($K12&lt;=AJ$9+6,$M12&gt;=AJ$9),IF(_xlfn.NETWORKDAYS.INTL(MAX($K12,AJ$9),MIN($M12,AJ$9+6),'休みの日'!$D$4,'休みの日'!$B$7:$B$56)=0,"・",IF(IF(AJ$9&lt;=$K12,0,_xlfn.NETWORKDAYS.INTL($K12,AJ$9-1,'休みの日'!$D$4,'休みの日'!$B$7:$B$56))&lt;ROUND(N($O12)*N($Q12),0),"■","□")),""))</f>
        <v/>
      </c>
      <c r="AK12" s="30">
        <f>IF(OR($K12="",$M12="",AK$9=""),"",IF(AND($K12&lt;=AK$9+6,$M12&gt;=AK$9),IF(_xlfn.NETWORKDAYS.INTL(MAX($K12,AK$9),MIN($M12,AK$9+6),'休みの日'!$D$4,'休みの日'!$B$7:$B$56)=0,"・",IF(IF(AK$9&lt;=$K12,0,_xlfn.NETWORKDAYS.INTL($K12,AK$9-1,'休みの日'!$D$4,'休みの日'!$B$7:$B$56))&lt;ROUND(N($O12)*N($Q12),0),"■","□")),""))</f>
        <v/>
      </c>
      <c r="AL12" s="30">
        <f>IF(OR($K12="",$M12="",AL$9=""),"",IF(AND($K12&lt;=AL$9+6,$M12&gt;=AL$9),IF(_xlfn.NETWORKDAYS.INTL(MAX($K12,AL$9),MIN($M12,AL$9+6),'休みの日'!$D$4,'休みの日'!$B$7:$B$56)=0,"・",IF(IF(AL$9&lt;=$K12,0,_xlfn.NETWORKDAYS.INTL($K12,AL$9-1,'休みの日'!$D$4,'休みの日'!$B$7:$B$56))&lt;ROUND(N($O12)*N($Q12),0),"■","□")),""))</f>
        <v/>
      </c>
      <c r="AM12" s="30">
        <f>IF(OR($K12="",$M12="",AM$9=""),"",IF(AND($K12&lt;=AM$9+6,$M12&gt;=AM$9),IF(_xlfn.NETWORKDAYS.INTL(MAX($K12,AM$9),MIN($M12,AM$9+6),'休みの日'!$D$4,'休みの日'!$B$7:$B$56)=0,"・",IF(IF(AM$9&lt;=$K12,0,_xlfn.NETWORKDAYS.INTL($K12,AM$9-1,'休みの日'!$D$4,'休みの日'!$B$7:$B$56))&lt;ROUND(N($O12)*N($Q12),0),"■","□")),""))</f>
        <v/>
      </c>
      <c r="AN12" s="30">
        <f>IF(OR($K12="",$M12="",AN$9=""),"",IF(AND($K12&lt;=AN$9+6,$M12&gt;=AN$9),IF(_xlfn.NETWORKDAYS.INTL(MAX($K12,AN$9),MIN($M12,AN$9+6),'休みの日'!$D$4,'休みの日'!$B$7:$B$56)=0,"・",IF(IF(AN$9&lt;=$K12,0,_xlfn.NETWORKDAYS.INTL($K12,AN$9-1,'休みの日'!$D$4,'休みの日'!$B$7:$B$56))&lt;ROUND(N($O12)*N($Q12),0),"■","□")),""))</f>
        <v/>
      </c>
      <c r="AO12" s="30">
        <f>IF(OR($K12="",$M12="",AO$9=""),"",IF(AND($K12&lt;=AO$9+6,$M12&gt;=AO$9),IF(_xlfn.NETWORKDAYS.INTL(MAX($K12,AO$9),MIN($M12,AO$9+6),'休みの日'!$D$4,'休みの日'!$B$7:$B$56)=0,"・",IF(IF(AO$9&lt;=$K12,0,_xlfn.NETWORKDAYS.INTL($K12,AO$9-1,'休みの日'!$D$4,'休みの日'!$B$7:$B$56))&lt;ROUND(N($O12)*N($Q12),0),"■","□")),""))</f>
        <v/>
      </c>
      <c r="AP12" s="30">
        <f>IF(OR($K12="",$M12="",AP$9=""),"",IF(AND($K12&lt;=AP$9+6,$M12&gt;=AP$9),IF(_xlfn.NETWORKDAYS.INTL(MAX($K12,AP$9),MIN($M12,AP$9+6),'休みの日'!$D$4,'休みの日'!$B$7:$B$56)=0,"・",IF(IF(AP$9&lt;=$K12,0,_xlfn.NETWORKDAYS.INTL($K12,AP$9-1,'休みの日'!$D$4,'休みの日'!$B$7:$B$56))&lt;ROUND(N($O12)*N($Q12),0),"■","□")),""))</f>
        <v/>
      </c>
      <c r="AQ12" s="30">
        <f>IF(OR($K12="",$M12="",AQ$9=""),"",IF(AND($K12&lt;=AQ$9+6,$M12&gt;=AQ$9),IF(_xlfn.NETWORKDAYS.INTL(MAX($K12,AQ$9),MIN($M12,AQ$9+6),'休みの日'!$D$4,'休みの日'!$B$7:$B$56)=0,"・",IF(IF(AQ$9&lt;=$K12,0,_xlfn.NETWORKDAYS.INTL($K12,AQ$9-1,'休みの日'!$D$4,'休みの日'!$B$7:$B$56))&lt;ROUND(N($O12)*N($Q12),0),"■","□")),""))</f>
        <v/>
      </c>
      <c r="AR12" s="30">
        <f>IF(OR($K12="",$M12="",AR$9=""),"",IF(AND($K12&lt;=AR$9+6,$M12&gt;=AR$9),IF(_xlfn.NETWORKDAYS.INTL(MAX($K12,AR$9),MIN($M12,AR$9+6),'休みの日'!$D$4,'休みの日'!$B$7:$B$56)=0,"・",IF(IF(AR$9&lt;=$K12,0,_xlfn.NETWORKDAYS.INTL($K12,AR$9-1,'休みの日'!$D$4,'休みの日'!$B$7:$B$56))&lt;ROUND(N($O12)*N($Q12),0),"■","□")),""))</f>
        <v/>
      </c>
      <c r="AS12" s="30">
        <f>IF(OR($K12="",$M12="",AS$9=""),"",IF(AND($K12&lt;=AS$9+6,$M12&gt;=AS$9),IF(_xlfn.NETWORKDAYS.INTL(MAX($K12,AS$9),MIN($M12,AS$9+6),'休みの日'!$D$4,'休みの日'!$B$7:$B$56)=0,"・",IF(IF(AS$9&lt;=$K12,0,_xlfn.NETWORKDAYS.INTL($K12,AS$9-1,'休みの日'!$D$4,'休みの日'!$B$7:$B$56))&lt;ROUND(N($O12)*N($Q12),0),"■","□")),""))</f>
        <v/>
      </c>
      <c r="AT12" s="30">
        <f>IF(OR($K12="",$M12="",AT$9=""),"",IF(AND($K12&lt;=AT$9+6,$M12&gt;=AT$9),IF(_xlfn.NETWORKDAYS.INTL(MAX($K12,AT$9),MIN($M12,AT$9+6),'休みの日'!$D$4,'休みの日'!$B$7:$B$56)=0,"・",IF(IF(AT$9&lt;=$K12,0,_xlfn.NETWORKDAYS.INTL($K12,AT$9-1,'休みの日'!$D$4,'休みの日'!$B$7:$B$56))&lt;ROUND(N($O12)*N($Q12),0),"■","□")),""))</f>
        <v/>
      </c>
      <c r="AU12" s="30">
        <f>IF(OR($K12="",$M12="",AU$9=""),"",IF(AND($K12&lt;=AU$9+6,$M12&gt;=AU$9),IF(_xlfn.NETWORKDAYS.INTL(MAX($K12,AU$9),MIN($M12,AU$9+6),'休みの日'!$D$4,'休みの日'!$B$7:$B$56)=0,"・",IF(IF(AU$9&lt;=$K12,0,_xlfn.NETWORKDAYS.INTL($K12,AU$9-1,'休みの日'!$D$4,'休みの日'!$B$7:$B$56))&lt;ROUND(N($O12)*N($Q12),0),"■","□")),""))</f>
        <v/>
      </c>
      <c r="AV12" s="30">
        <f>IF(OR($K12="",$M12="",AV$9=""),"",IF(AND($K12&lt;=AV$9+6,$M12&gt;=AV$9),IF(_xlfn.NETWORKDAYS.INTL(MAX($K12,AV$9),MIN($M12,AV$9+6),'休みの日'!$D$4,'休みの日'!$B$7:$B$56)=0,"・",IF(IF(AV$9&lt;=$K12,0,_xlfn.NETWORKDAYS.INTL($K12,AV$9-1,'休みの日'!$D$4,'休みの日'!$B$7:$B$56))&lt;ROUND(N($O12)*N($Q12),0),"■","□")),""))</f>
        <v/>
      </c>
      <c r="AW12" s="30">
        <f>IF(OR($K12="",$M12="",AW$9=""),"",IF(AND($K12&lt;=AW$9+6,$M12&gt;=AW$9),IF(_xlfn.NETWORKDAYS.INTL(MAX($K12,AW$9),MIN($M12,AW$9+6),'休みの日'!$D$4,'休みの日'!$B$7:$B$56)=0,"・",IF(IF(AW$9&lt;=$K12,0,_xlfn.NETWORKDAYS.INTL($K12,AW$9-1,'休みの日'!$D$4,'休みの日'!$B$7:$B$56))&lt;ROUND(N($O12)*N($Q12),0),"■","□")),""))</f>
        <v/>
      </c>
    </row>
    <row r="13" ht="22" customHeight="1">
      <c r="A13" s="22" t="inlineStr">
        <is>
          <t>4</t>
        </is>
      </c>
      <c r="B13" s="23" t="inlineStr">
        <is>
          <t>内装工事</t>
        </is>
      </c>
      <c r="C13" s="6" t="n"/>
      <c r="D13" s="6" t="n"/>
      <c r="E13" s="6" t="n"/>
      <c r="F13" s="6" t="n"/>
      <c r="G13" s="6" t="n"/>
      <c r="H13" s="6" t="n"/>
      <c r="I13" s="24" t="inlineStr">
        <is>
          <t>内装会社</t>
        </is>
      </c>
      <c r="J13" s="6" t="n"/>
      <c r="K13" s="25" t="n">
        <v>46300</v>
      </c>
      <c r="L13" s="6" t="n"/>
      <c r="M13" s="25" t="n">
        <v>46353</v>
      </c>
      <c r="N13" s="6" t="n"/>
      <c r="O13" s="26">
        <f>IF(OR($K13="",$M13=""),"",_xlfn.NETWORKDAYS.INTL($K13,$M13,'休みの日'!$D$4,'休みの日'!$B$7:$B$56))</f>
        <v/>
      </c>
      <c r="P13" s="9" t="n"/>
      <c r="Q13" s="27" t="n">
        <v>0.5</v>
      </c>
      <c r="R13" s="6" t="n"/>
      <c r="S13" s="28">
        <f>IF(OR($O13="",$AG$3=""),"",IF($O13&lt;=0,"",IF($AG$3&lt;$K13,0,IF($AG$3&gt;=$M13,1,_xlfn.NETWORKDAYS.INTL($K13,$AG$3,'休みの日'!$D$4,'休みの日'!$B$7:$B$56)/$O13))))</f>
        <v/>
      </c>
      <c r="T13" s="9" t="n"/>
      <c r="U13" s="29">
        <f>IF(OR($B13="",$K13="",$M13=""),"",IF(N($Q13)&gt;=1,"完了",IF($AG$3&gt;$M13,"遅れ",IF($AG$3&lt;$K13,IF(N($Q13)&gt;0,"予定どおり","着手前"),IF($S13="","",IF(ROUND(N($Q13)*100,1)-ROUND($S13*100,1)&lt;=-$AR$3,"遅れ",IF(N($Q13)&lt;$S13,"やや遅れ","予定どおり")))))))</f>
        <v/>
      </c>
      <c r="V13" s="9" t="n"/>
      <c r="W13" s="9" t="n"/>
      <c r="X13" s="30">
        <f>IF(OR($K13="",$M13="",X$9=""),"",IF(AND($K13&lt;=X$9+6,$M13&gt;=X$9),IF(_xlfn.NETWORKDAYS.INTL(MAX($K13,X$9),MIN($M13,X$9+6),'休みの日'!$D$4,'休みの日'!$B$7:$B$56)=0,"・",IF(IF(X$9&lt;=$K13,0,_xlfn.NETWORKDAYS.INTL($K13,X$9-1,'休みの日'!$D$4,'休みの日'!$B$7:$B$56))&lt;ROUND(N($O13)*N($Q13),0),"■","□")),""))</f>
        <v/>
      </c>
      <c r="Y13" s="30">
        <f>IF(OR($K13="",$M13="",Y$9=""),"",IF(AND($K13&lt;=Y$9+6,$M13&gt;=Y$9),IF(_xlfn.NETWORKDAYS.INTL(MAX($K13,Y$9),MIN($M13,Y$9+6),'休みの日'!$D$4,'休みの日'!$B$7:$B$56)=0,"・",IF(IF(Y$9&lt;=$K13,0,_xlfn.NETWORKDAYS.INTL($K13,Y$9-1,'休みの日'!$D$4,'休みの日'!$B$7:$B$56))&lt;ROUND(N($O13)*N($Q13),0),"■","□")),""))</f>
        <v/>
      </c>
      <c r="Z13" s="30">
        <f>IF(OR($K13="",$M13="",Z$9=""),"",IF(AND($K13&lt;=Z$9+6,$M13&gt;=Z$9),IF(_xlfn.NETWORKDAYS.INTL(MAX($K13,Z$9),MIN($M13,Z$9+6),'休みの日'!$D$4,'休みの日'!$B$7:$B$56)=0,"・",IF(IF(Z$9&lt;=$K13,0,_xlfn.NETWORKDAYS.INTL($K13,Z$9-1,'休みの日'!$D$4,'休みの日'!$B$7:$B$56))&lt;ROUND(N($O13)*N($Q13),0),"■","□")),""))</f>
        <v/>
      </c>
      <c r="AA13" s="30">
        <f>IF(OR($K13="",$M13="",AA$9=""),"",IF(AND($K13&lt;=AA$9+6,$M13&gt;=AA$9),IF(_xlfn.NETWORKDAYS.INTL(MAX($K13,AA$9),MIN($M13,AA$9+6),'休みの日'!$D$4,'休みの日'!$B$7:$B$56)=0,"・",IF(IF(AA$9&lt;=$K13,0,_xlfn.NETWORKDAYS.INTL($K13,AA$9-1,'休みの日'!$D$4,'休みの日'!$B$7:$B$56))&lt;ROUND(N($O13)*N($Q13),0),"■","□")),""))</f>
        <v/>
      </c>
      <c r="AB13" s="30">
        <f>IF(OR($K13="",$M13="",AB$9=""),"",IF(AND($K13&lt;=AB$9+6,$M13&gt;=AB$9),IF(_xlfn.NETWORKDAYS.INTL(MAX($K13,AB$9),MIN($M13,AB$9+6),'休みの日'!$D$4,'休みの日'!$B$7:$B$56)=0,"・",IF(IF(AB$9&lt;=$K13,0,_xlfn.NETWORKDAYS.INTL($K13,AB$9-1,'休みの日'!$D$4,'休みの日'!$B$7:$B$56))&lt;ROUND(N($O13)*N($Q13),0),"■","□")),""))</f>
        <v/>
      </c>
      <c r="AC13" s="30">
        <f>IF(OR($K13="",$M13="",AC$9=""),"",IF(AND($K13&lt;=AC$9+6,$M13&gt;=AC$9),IF(_xlfn.NETWORKDAYS.INTL(MAX($K13,AC$9),MIN($M13,AC$9+6),'休みの日'!$D$4,'休みの日'!$B$7:$B$56)=0,"・",IF(IF(AC$9&lt;=$K13,0,_xlfn.NETWORKDAYS.INTL($K13,AC$9-1,'休みの日'!$D$4,'休みの日'!$B$7:$B$56))&lt;ROUND(N($O13)*N($Q13),0),"■","□")),""))</f>
        <v/>
      </c>
      <c r="AD13" s="30">
        <f>IF(OR($K13="",$M13="",AD$9=""),"",IF(AND($K13&lt;=AD$9+6,$M13&gt;=AD$9),IF(_xlfn.NETWORKDAYS.INTL(MAX($K13,AD$9),MIN($M13,AD$9+6),'休みの日'!$D$4,'休みの日'!$B$7:$B$56)=0,"・",IF(IF(AD$9&lt;=$K13,0,_xlfn.NETWORKDAYS.INTL($K13,AD$9-1,'休みの日'!$D$4,'休みの日'!$B$7:$B$56))&lt;ROUND(N($O13)*N($Q13),0),"■","□")),""))</f>
        <v/>
      </c>
      <c r="AE13" s="30">
        <f>IF(OR($K13="",$M13="",AE$9=""),"",IF(AND($K13&lt;=AE$9+6,$M13&gt;=AE$9),IF(_xlfn.NETWORKDAYS.INTL(MAX($K13,AE$9),MIN($M13,AE$9+6),'休みの日'!$D$4,'休みの日'!$B$7:$B$56)=0,"・",IF(IF(AE$9&lt;=$K13,0,_xlfn.NETWORKDAYS.INTL($K13,AE$9-1,'休みの日'!$D$4,'休みの日'!$B$7:$B$56))&lt;ROUND(N($O13)*N($Q13),0),"■","□")),""))</f>
        <v/>
      </c>
      <c r="AF13" s="30">
        <f>IF(OR($K13="",$M13="",AF$9=""),"",IF(AND($K13&lt;=AF$9+6,$M13&gt;=AF$9),IF(_xlfn.NETWORKDAYS.INTL(MAX($K13,AF$9),MIN($M13,AF$9+6),'休みの日'!$D$4,'休みの日'!$B$7:$B$56)=0,"・",IF(IF(AF$9&lt;=$K13,0,_xlfn.NETWORKDAYS.INTL($K13,AF$9-1,'休みの日'!$D$4,'休みの日'!$B$7:$B$56))&lt;ROUND(N($O13)*N($Q13),0),"■","□")),""))</f>
        <v/>
      </c>
      <c r="AG13" s="30">
        <f>IF(OR($K13="",$M13="",AG$9=""),"",IF(AND($K13&lt;=AG$9+6,$M13&gt;=AG$9),IF(_xlfn.NETWORKDAYS.INTL(MAX($K13,AG$9),MIN($M13,AG$9+6),'休みの日'!$D$4,'休みの日'!$B$7:$B$56)=0,"・",IF(IF(AG$9&lt;=$K13,0,_xlfn.NETWORKDAYS.INTL($K13,AG$9-1,'休みの日'!$D$4,'休みの日'!$B$7:$B$56))&lt;ROUND(N($O13)*N($Q13),0),"■","□")),""))</f>
        <v/>
      </c>
      <c r="AH13" s="30">
        <f>IF(OR($K13="",$M13="",AH$9=""),"",IF(AND($K13&lt;=AH$9+6,$M13&gt;=AH$9),IF(_xlfn.NETWORKDAYS.INTL(MAX($K13,AH$9),MIN($M13,AH$9+6),'休みの日'!$D$4,'休みの日'!$B$7:$B$56)=0,"・",IF(IF(AH$9&lt;=$K13,0,_xlfn.NETWORKDAYS.INTL($K13,AH$9-1,'休みの日'!$D$4,'休みの日'!$B$7:$B$56))&lt;ROUND(N($O13)*N($Q13),0),"■","□")),""))</f>
        <v/>
      </c>
      <c r="AI13" s="30">
        <f>IF(OR($K13="",$M13="",AI$9=""),"",IF(AND($K13&lt;=AI$9+6,$M13&gt;=AI$9),IF(_xlfn.NETWORKDAYS.INTL(MAX($K13,AI$9),MIN($M13,AI$9+6),'休みの日'!$D$4,'休みの日'!$B$7:$B$56)=0,"・",IF(IF(AI$9&lt;=$K13,0,_xlfn.NETWORKDAYS.INTL($K13,AI$9-1,'休みの日'!$D$4,'休みの日'!$B$7:$B$56))&lt;ROUND(N($O13)*N($Q13),0),"■","□")),""))</f>
        <v/>
      </c>
      <c r="AJ13" s="30">
        <f>IF(OR($K13="",$M13="",AJ$9=""),"",IF(AND($K13&lt;=AJ$9+6,$M13&gt;=AJ$9),IF(_xlfn.NETWORKDAYS.INTL(MAX($K13,AJ$9),MIN($M13,AJ$9+6),'休みの日'!$D$4,'休みの日'!$B$7:$B$56)=0,"・",IF(IF(AJ$9&lt;=$K13,0,_xlfn.NETWORKDAYS.INTL($K13,AJ$9-1,'休みの日'!$D$4,'休みの日'!$B$7:$B$56))&lt;ROUND(N($O13)*N($Q13),0),"■","□")),""))</f>
        <v/>
      </c>
      <c r="AK13" s="30">
        <f>IF(OR($K13="",$M13="",AK$9=""),"",IF(AND($K13&lt;=AK$9+6,$M13&gt;=AK$9),IF(_xlfn.NETWORKDAYS.INTL(MAX($K13,AK$9),MIN($M13,AK$9+6),'休みの日'!$D$4,'休みの日'!$B$7:$B$56)=0,"・",IF(IF(AK$9&lt;=$K13,0,_xlfn.NETWORKDAYS.INTL($K13,AK$9-1,'休みの日'!$D$4,'休みの日'!$B$7:$B$56))&lt;ROUND(N($O13)*N($Q13),0),"■","□")),""))</f>
        <v/>
      </c>
      <c r="AL13" s="30">
        <f>IF(OR($K13="",$M13="",AL$9=""),"",IF(AND($K13&lt;=AL$9+6,$M13&gt;=AL$9),IF(_xlfn.NETWORKDAYS.INTL(MAX($K13,AL$9),MIN($M13,AL$9+6),'休みの日'!$D$4,'休みの日'!$B$7:$B$56)=0,"・",IF(IF(AL$9&lt;=$K13,0,_xlfn.NETWORKDAYS.INTL($K13,AL$9-1,'休みの日'!$D$4,'休みの日'!$B$7:$B$56))&lt;ROUND(N($O13)*N($Q13),0),"■","□")),""))</f>
        <v/>
      </c>
      <c r="AM13" s="30">
        <f>IF(OR($K13="",$M13="",AM$9=""),"",IF(AND($K13&lt;=AM$9+6,$M13&gt;=AM$9),IF(_xlfn.NETWORKDAYS.INTL(MAX($K13,AM$9),MIN($M13,AM$9+6),'休みの日'!$D$4,'休みの日'!$B$7:$B$56)=0,"・",IF(IF(AM$9&lt;=$K13,0,_xlfn.NETWORKDAYS.INTL($K13,AM$9-1,'休みの日'!$D$4,'休みの日'!$B$7:$B$56))&lt;ROUND(N($O13)*N($Q13),0),"■","□")),""))</f>
        <v/>
      </c>
      <c r="AN13" s="30">
        <f>IF(OR($K13="",$M13="",AN$9=""),"",IF(AND($K13&lt;=AN$9+6,$M13&gt;=AN$9),IF(_xlfn.NETWORKDAYS.INTL(MAX($K13,AN$9),MIN($M13,AN$9+6),'休みの日'!$D$4,'休みの日'!$B$7:$B$56)=0,"・",IF(IF(AN$9&lt;=$K13,0,_xlfn.NETWORKDAYS.INTL($K13,AN$9-1,'休みの日'!$D$4,'休みの日'!$B$7:$B$56))&lt;ROUND(N($O13)*N($Q13),0),"■","□")),""))</f>
        <v/>
      </c>
      <c r="AO13" s="30">
        <f>IF(OR($K13="",$M13="",AO$9=""),"",IF(AND($K13&lt;=AO$9+6,$M13&gt;=AO$9),IF(_xlfn.NETWORKDAYS.INTL(MAX($K13,AO$9),MIN($M13,AO$9+6),'休みの日'!$D$4,'休みの日'!$B$7:$B$56)=0,"・",IF(IF(AO$9&lt;=$K13,0,_xlfn.NETWORKDAYS.INTL($K13,AO$9-1,'休みの日'!$D$4,'休みの日'!$B$7:$B$56))&lt;ROUND(N($O13)*N($Q13),0),"■","□")),""))</f>
        <v/>
      </c>
      <c r="AP13" s="30">
        <f>IF(OR($K13="",$M13="",AP$9=""),"",IF(AND($K13&lt;=AP$9+6,$M13&gt;=AP$9),IF(_xlfn.NETWORKDAYS.INTL(MAX($K13,AP$9),MIN($M13,AP$9+6),'休みの日'!$D$4,'休みの日'!$B$7:$B$56)=0,"・",IF(IF(AP$9&lt;=$K13,0,_xlfn.NETWORKDAYS.INTL($K13,AP$9-1,'休みの日'!$D$4,'休みの日'!$B$7:$B$56))&lt;ROUND(N($O13)*N($Q13),0),"■","□")),""))</f>
        <v/>
      </c>
      <c r="AQ13" s="30">
        <f>IF(OR($K13="",$M13="",AQ$9=""),"",IF(AND($K13&lt;=AQ$9+6,$M13&gt;=AQ$9),IF(_xlfn.NETWORKDAYS.INTL(MAX($K13,AQ$9),MIN($M13,AQ$9+6),'休みの日'!$D$4,'休みの日'!$B$7:$B$56)=0,"・",IF(IF(AQ$9&lt;=$K13,0,_xlfn.NETWORKDAYS.INTL($K13,AQ$9-1,'休みの日'!$D$4,'休みの日'!$B$7:$B$56))&lt;ROUND(N($O13)*N($Q13),0),"■","□")),""))</f>
        <v/>
      </c>
      <c r="AR13" s="30">
        <f>IF(OR($K13="",$M13="",AR$9=""),"",IF(AND($K13&lt;=AR$9+6,$M13&gt;=AR$9),IF(_xlfn.NETWORKDAYS.INTL(MAX($K13,AR$9),MIN($M13,AR$9+6),'休みの日'!$D$4,'休みの日'!$B$7:$B$56)=0,"・",IF(IF(AR$9&lt;=$K13,0,_xlfn.NETWORKDAYS.INTL($K13,AR$9-1,'休みの日'!$D$4,'休みの日'!$B$7:$B$56))&lt;ROUND(N($O13)*N($Q13),0),"■","□")),""))</f>
        <v/>
      </c>
      <c r="AS13" s="30">
        <f>IF(OR($K13="",$M13="",AS$9=""),"",IF(AND($K13&lt;=AS$9+6,$M13&gt;=AS$9),IF(_xlfn.NETWORKDAYS.INTL(MAX($K13,AS$9),MIN($M13,AS$9+6),'休みの日'!$D$4,'休みの日'!$B$7:$B$56)=0,"・",IF(IF(AS$9&lt;=$K13,0,_xlfn.NETWORKDAYS.INTL($K13,AS$9-1,'休みの日'!$D$4,'休みの日'!$B$7:$B$56))&lt;ROUND(N($O13)*N($Q13),0),"■","□")),""))</f>
        <v/>
      </c>
      <c r="AT13" s="30">
        <f>IF(OR($K13="",$M13="",AT$9=""),"",IF(AND($K13&lt;=AT$9+6,$M13&gt;=AT$9),IF(_xlfn.NETWORKDAYS.INTL(MAX($K13,AT$9),MIN($M13,AT$9+6),'休みの日'!$D$4,'休みの日'!$B$7:$B$56)=0,"・",IF(IF(AT$9&lt;=$K13,0,_xlfn.NETWORKDAYS.INTL($K13,AT$9-1,'休みの日'!$D$4,'休みの日'!$B$7:$B$56))&lt;ROUND(N($O13)*N($Q13),0),"■","□")),""))</f>
        <v/>
      </c>
      <c r="AU13" s="30">
        <f>IF(OR($K13="",$M13="",AU$9=""),"",IF(AND($K13&lt;=AU$9+6,$M13&gt;=AU$9),IF(_xlfn.NETWORKDAYS.INTL(MAX($K13,AU$9),MIN($M13,AU$9+6),'休みの日'!$D$4,'休みの日'!$B$7:$B$56)=0,"・",IF(IF(AU$9&lt;=$K13,0,_xlfn.NETWORKDAYS.INTL($K13,AU$9-1,'休みの日'!$D$4,'休みの日'!$B$7:$B$56))&lt;ROUND(N($O13)*N($Q13),0),"■","□")),""))</f>
        <v/>
      </c>
      <c r="AV13" s="30">
        <f>IF(OR($K13="",$M13="",AV$9=""),"",IF(AND($K13&lt;=AV$9+6,$M13&gt;=AV$9),IF(_xlfn.NETWORKDAYS.INTL(MAX($K13,AV$9),MIN($M13,AV$9+6),'休みの日'!$D$4,'休みの日'!$B$7:$B$56)=0,"・",IF(IF(AV$9&lt;=$K13,0,_xlfn.NETWORKDAYS.INTL($K13,AV$9-1,'休みの日'!$D$4,'休みの日'!$B$7:$B$56))&lt;ROUND(N($O13)*N($Q13),0),"■","□")),""))</f>
        <v/>
      </c>
      <c r="AW13" s="30">
        <f>IF(OR($K13="",$M13="",AW$9=""),"",IF(AND($K13&lt;=AW$9+6,$M13&gt;=AW$9),IF(_xlfn.NETWORKDAYS.INTL(MAX($K13,AW$9),MIN($M13,AW$9+6),'休みの日'!$D$4,'休みの日'!$B$7:$B$56)=0,"・",IF(IF(AW$9&lt;=$K13,0,_xlfn.NETWORKDAYS.INTL($K13,AW$9-1,'休みの日'!$D$4,'休みの日'!$B$7:$B$56))&lt;ROUND(N($O13)*N($Q13),0),"■","□")),""))</f>
        <v/>
      </c>
    </row>
    <row r="14" ht="22" customHeight="1">
      <c r="A14" s="22" t="inlineStr">
        <is>
          <t>5</t>
        </is>
      </c>
      <c r="B14" s="23" t="inlineStr">
        <is>
          <t>ネットワーク・電話の手配</t>
        </is>
      </c>
      <c r="C14" s="6" t="n"/>
      <c r="D14" s="6" t="n"/>
      <c r="E14" s="6" t="n"/>
      <c r="F14" s="6" t="n"/>
      <c r="G14" s="6" t="n"/>
      <c r="H14" s="6" t="n"/>
      <c r="I14" s="24" t="inlineStr">
        <is>
          <t>宮本</t>
        </is>
      </c>
      <c r="J14" s="6" t="n"/>
      <c r="K14" s="25" t="n">
        <v>46307</v>
      </c>
      <c r="L14" s="6" t="n"/>
      <c r="M14" s="25" t="n">
        <v>46346</v>
      </c>
      <c r="N14" s="6" t="n"/>
      <c r="O14" s="26">
        <f>IF(OR($K14="",$M14=""),"",_xlfn.NETWORKDAYS.INTL($K14,$M14,'休みの日'!$D$4,'休みの日'!$B$7:$B$56))</f>
        <v/>
      </c>
      <c r="P14" s="9" t="n"/>
      <c r="Q14" s="27" t="n">
        <v>0.4</v>
      </c>
      <c r="R14" s="6" t="n"/>
      <c r="S14" s="28">
        <f>IF(OR($O14="",$AG$3=""),"",IF($O14&lt;=0,"",IF($AG$3&lt;$K14,0,IF($AG$3&gt;=$M14,1,_xlfn.NETWORKDAYS.INTL($K14,$AG$3,'休みの日'!$D$4,'休みの日'!$B$7:$B$56)/$O14))))</f>
        <v/>
      </c>
      <c r="T14" s="9" t="n"/>
      <c r="U14" s="29">
        <f>IF(OR($B14="",$K14="",$M14=""),"",IF(N($Q14)&gt;=1,"完了",IF($AG$3&gt;$M14,"遅れ",IF($AG$3&lt;$K14,IF(N($Q14)&gt;0,"予定どおり","着手前"),IF($S14="","",IF(ROUND(N($Q14)*100,1)-ROUND($S14*100,1)&lt;=-$AR$3,"遅れ",IF(N($Q14)&lt;$S14,"やや遅れ","予定どおり")))))))</f>
        <v/>
      </c>
      <c r="V14" s="9" t="n"/>
      <c r="W14" s="9" t="n"/>
      <c r="X14" s="30">
        <f>IF(OR($K14="",$M14="",X$9=""),"",IF(AND($K14&lt;=X$9+6,$M14&gt;=X$9),IF(_xlfn.NETWORKDAYS.INTL(MAX($K14,X$9),MIN($M14,X$9+6),'休みの日'!$D$4,'休みの日'!$B$7:$B$56)=0,"・",IF(IF(X$9&lt;=$K14,0,_xlfn.NETWORKDAYS.INTL($K14,X$9-1,'休みの日'!$D$4,'休みの日'!$B$7:$B$56))&lt;ROUND(N($O14)*N($Q14),0),"■","□")),""))</f>
        <v/>
      </c>
      <c r="Y14" s="30">
        <f>IF(OR($K14="",$M14="",Y$9=""),"",IF(AND($K14&lt;=Y$9+6,$M14&gt;=Y$9),IF(_xlfn.NETWORKDAYS.INTL(MAX($K14,Y$9),MIN($M14,Y$9+6),'休みの日'!$D$4,'休みの日'!$B$7:$B$56)=0,"・",IF(IF(Y$9&lt;=$K14,0,_xlfn.NETWORKDAYS.INTL($K14,Y$9-1,'休みの日'!$D$4,'休みの日'!$B$7:$B$56))&lt;ROUND(N($O14)*N($Q14),0),"■","□")),""))</f>
        <v/>
      </c>
      <c r="Z14" s="30">
        <f>IF(OR($K14="",$M14="",Z$9=""),"",IF(AND($K14&lt;=Z$9+6,$M14&gt;=Z$9),IF(_xlfn.NETWORKDAYS.INTL(MAX($K14,Z$9),MIN($M14,Z$9+6),'休みの日'!$D$4,'休みの日'!$B$7:$B$56)=0,"・",IF(IF(Z$9&lt;=$K14,0,_xlfn.NETWORKDAYS.INTL($K14,Z$9-1,'休みの日'!$D$4,'休みの日'!$B$7:$B$56))&lt;ROUND(N($O14)*N($Q14),0),"■","□")),""))</f>
        <v/>
      </c>
      <c r="AA14" s="30">
        <f>IF(OR($K14="",$M14="",AA$9=""),"",IF(AND($K14&lt;=AA$9+6,$M14&gt;=AA$9),IF(_xlfn.NETWORKDAYS.INTL(MAX($K14,AA$9),MIN($M14,AA$9+6),'休みの日'!$D$4,'休みの日'!$B$7:$B$56)=0,"・",IF(IF(AA$9&lt;=$K14,0,_xlfn.NETWORKDAYS.INTL($K14,AA$9-1,'休みの日'!$D$4,'休みの日'!$B$7:$B$56))&lt;ROUND(N($O14)*N($Q14),0),"■","□")),""))</f>
        <v/>
      </c>
      <c r="AB14" s="30">
        <f>IF(OR($K14="",$M14="",AB$9=""),"",IF(AND($K14&lt;=AB$9+6,$M14&gt;=AB$9),IF(_xlfn.NETWORKDAYS.INTL(MAX($K14,AB$9),MIN($M14,AB$9+6),'休みの日'!$D$4,'休みの日'!$B$7:$B$56)=0,"・",IF(IF(AB$9&lt;=$K14,0,_xlfn.NETWORKDAYS.INTL($K14,AB$9-1,'休みの日'!$D$4,'休みの日'!$B$7:$B$56))&lt;ROUND(N($O14)*N($Q14),0),"■","□")),""))</f>
        <v/>
      </c>
      <c r="AC14" s="30">
        <f>IF(OR($K14="",$M14="",AC$9=""),"",IF(AND($K14&lt;=AC$9+6,$M14&gt;=AC$9),IF(_xlfn.NETWORKDAYS.INTL(MAX($K14,AC$9),MIN($M14,AC$9+6),'休みの日'!$D$4,'休みの日'!$B$7:$B$56)=0,"・",IF(IF(AC$9&lt;=$K14,0,_xlfn.NETWORKDAYS.INTL($K14,AC$9-1,'休みの日'!$D$4,'休みの日'!$B$7:$B$56))&lt;ROUND(N($O14)*N($Q14),0),"■","□")),""))</f>
        <v/>
      </c>
      <c r="AD14" s="30">
        <f>IF(OR($K14="",$M14="",AD$9=""),"",IF(AND($K14&lt;=AD$9+6,$M14&gt;=AD$9),IF(_xlfn.NETWORKDAYS.INTL(MAX($K14,AD$9),MIN($M14,AD$9+6),'休みの日'!$D$4,'休みの日'!$B$7:$B$56)=0,"・",IF(IF(AD$9&lt;=$K14,0,_xlfn.NETWORKDAYS.INTL($K14,AD$9-1,'休みの日'!$D$4,'休みの日'!$B$7:$B$56))&lt;ROUND(N($O14)*N($Q14),0),"■","□")),""))</f>
        <v/>
      </c>
      <c r="AE14" s="30">
        <f>IF(OR($K14="",$M14="",AE$9=""),"",IF(AND($K14&lt;=AE$9+6,$M14&gt;=AE$9),IF(_xlfn.NETWORKDAYS.INTL(MAX($K14,AE$9),MIN($M14,AE$9+6),'休みの日'!$D$4,'休みの日'!$B$7:$B$56)=0,"・",IF(IF(AE$9&lt;=$K14,0,_xlfn.NETWORKDAYS.INTL($K14,AE$9-1,'休みの日'!$D$4,'休みの日'!$B$7:$B$56))&lt;ROUND(N($O14)*N($Q14),0),"■","□")),""))</f>
        <v/>
      </c>
      <c r="AF14" s="30">
        <f>IF(OR($K14="",$M14="",AF$9=""),"",IF(AND($K14&lt;=AF$9+6,$M14&gt;=AF$9),IF(_xlfn.NETWORKDAYS.INTL(MAX($K14,AF$9),MIN($M14,AF$9+6),'休みの日'!$D$4,'休みの日'!$B$7:$B$56)=0,"・",IF(IF(AF$9&lt;=$K14,0,_xlfn.NETWORKDAYS.INTL($K14,AF$9-1,'休みの日'!$D$4,'休みの日'!$B$7:$B$56))&lt;ROUND(N($O14)*N($Q14),0),"■","□")),""))</f>
        <v/>
      </c>
      <c r="AG14" s="30">
        <f>IF(OR($K14="",$M14="",AG$9=""),"",IF(AND($K14&lt;=AG$9+6,$M14&gt;=AG$9),IF(_xlfn.NETWORKDAYS.INTL(MAX($K14,AG$9),MIN($M14,AG$9+6),'休みの日'!$D$4,'休みの日'!$B$7:$B$56)=0,"・",IF(IF(AG$9&lt;=$K14,0,_xlfn.NETWORKDAYS.INTL($K14,AG$9-1,'休みの日'!$D$4,'休みの日'!$B$7:$B$56))&lt;ROUND(N($O14)*N($Q14),0),"■","□")),""))</f>
        <v/>
      </c>
      <c r="AH14" s="30">
        <f>IF(OR($K14="",$M14="",AH$9=""),"",IF(AND($K14&lt;=AH$9+6,$M14&gt;=AH$9),IF(_xlfn.NETWORKDAYS.INTL(MAX($K14,AH$9),MIN($M14,AH$9+6),'休みの日'!$D$4,'休みの日'!$B$7:$B$56)=0,"・",IF(IF(AH$9&lt;=$K14,0,_xlfn.NETWORKDAYS.INTL($K14,AH$9-1,'休みの日'!$D$4,'休みの日'!$B$7:$B$56))&lt;ROUND(N($O14)*N($Q14),0),"■","□")),""))</f>
        <v/>
      </c>
      <c r="AI14" s="30">
        <f>IF(OR($K14="",$M14="",AI$9=""),"",IF(AND($K14&lt;=AI$9+6,$M14&gt;=AI$9),IF(_xlfn.NETWORKDAYS.INTL(MAX($K14,AI$9),MIN($M14,AI$9+6),'休みの日'!$D$4,'休みの日'!$B$7:$B$56)=0,"・",IF(IF(AI$9&lt;=$K14,0,_xlfn.NETWORKDAYS.INTL($K14,AI$9-1,'休みの日'!$D$4,'休みの日'!$B$7:$B$56))&lt;ROUND(N($O14)*N($Q14),0),"■","□")),""))</f>
        <v/>
      </c>
      <c r="AJ14" s="30">
        <f>IF(OR($K14="",$M14="",AJ$9=""),"",IF(AND($K14&lt;=AJ$9+6,$M14&gt;=AJ$9),IF(_xlfn.NETWORKDAYS.INTL(MAX($K14,AJ$9),MIN($M14,AJ$9+6),'休みの日'!$D$4,'休みの日'!$B$7:$B$56)=0,"・",IF(IF(AJ$9&lt;=$K14,0,_xlfn.NETWORKDAYS.INTL($K14,AJ$9-1,'休みの日'!$D$4,'休みの日'!$B$7:$B$56))&lt;ROUND(N($O14)*N($Q14),0),"■","□")),""))</f>
        <v/>
      </c>
      <c r="AK14" s="30">
        <f>IF(OR($K14="",$M14="",AK$9=""),"",IF(AND($K14&lt;=AK$9+6,$M14&gt;=AK$9),IF(_xlfn.NETWORKDAYS.INTL(MAX($K14,AK$9),MIN($M14,AK$9+6),'休みの日'!$D$4,'休みの日'!$B$7:$B$56)=0,"・",IF(IF(AK$9&lt;=$K14,0,_xlfn.NETWORKDAYS.INTL($K14,AK$9-1,'休みの日'!$D$4,'休みの日'!$B$7:$B$56))&lt;ROUND(N($O14)*N($Q14),0),"■","□")),""))</f>
        <v/>
      </c>
      <c r="AL14" s="30">
        <f>IF(OR($K14="",$M14="",AL$9=""),"",IF(AND($K14&lt;=AL$9+6,$M14&gt;=AL$9),IF(_xlfn.NETWORKDAYS.INTL(MAX($K14,AL$9),MIN($M14,AL$9+6),'休みの日'!$D$4,'休みの日'!$B$7:$B$56)=0,"・",IF(IF(AL$9&lt;=$K14,0,_xlfn.NETWORKDAYS.INTL($K14,AL$9-1,'休みの日'!$D$4,'休みの日'!$B$7:$B$56))&lt;ROUND(N($O14)*N($Q14),0),"■","□")),""))</f>
        <v/>
      </c>
      <c r="AM14" s="30">
        <f>IF(OR($K14="",$M14="",AM$9=""),"",IF(AND($K14&lt;=AM$9+6,$M14&gt;=AM$9),IF(_xlfn.NETWORKDAYS.INTL(MAX($K14,AM$9),MIN($M14,AM$9+6),'休みの日'!$D$4,'休みの日'!$B$7:$B$56)=0,"・",IF(IF(AM$9&lt;=$K14,0,_xlfn.NETWORKDAYS.INTL($K14,AM$9-1,'休みの日'!$D$4,'休みの日'!$B$7:$B$56))&lt;ROUND(N($O14)*N($Q14),0),"■","□")),""))</f>
        <v/>
      </c>
      <c r="AN14" s="30">
        <f>IF(OR($K14="",$M14="",AN$9=""),"",IF(AND($K14&lt;=AN$9+6,$M14&gt;=AN$9),IF(_xlfn.NETWORKDAYS.INTL(MAX($K14,AN$9),MIN($M14,AN$9+6),'休みの日'!$D$4,'休みの日'!$B$7:$B$56)=0,"・",IF(IF(AN$9&lt;=$K14,0,_xlfn.NETWORKDAYS.INTL($K14,AN$9-1,'休みの日'!$D$4,'休みの日'!$B$7:$B$56))&lt;ROUND(N($O14)*N($Q14),0),"■","□")),""))</f>
        <v/>
      </c>
      <c r="AO14" s="30">
        <f>IF(OR($K14="",$M14="",AO$9=""),"",IF(AND($K14&lt;=AO$9+6,$M14&gt;=AO$9),IF(_xlfn.NETWORKDAYS.INTL(MAX($K14,AO$9),MIN($M14,AO$9+6),'休みの日'!$D$4,'休みの日'!$B$7:$B$56)=0,"・",IF(IF(AO$9&lt;=$K14,0,_xlfn.NETWORKDAYS.INTL($K14,AO$9-1,'休みの日'!$D$4,'休みの日'!$B$7:$B$56))&lt;ROUND(N($O14)*N($Q14),0),"■","□")),""))</f>
        <v/>
      </c>
      <c r="AP14" s="30">
        <f>IF(OR($K14="",$M14="",AP$9=""),"",IF(AND($K14&lt;=AP$9+6,$M14&gt;=AP$9),IF(_xlfn.NETWORKDAYS.INTL(MAX($K14,AP$9),MIN($M14,AP$9+6),'休みの日'!$D$4,'休みの日'!$B$7:$B$56)=0,"・",IF(IF(AP$9&lt;=$K14,0,_xlfn.NETWORKDAYS.INTL($K14,AP$9-1,'休みの日'!$D$4,'休みの日'!$B$7:$B$56))&lt;ROUND(N($O14)*N($Q14),0),"■","□")),""))</f>
        <v/>
      </c>
      <c r="AQ14" s="30">
        <f>IF(OR($K14="",$M14="",AQ$9=""),"",IF(AND($K14&lt;=AQ$9+6,$M14&gt;=AQ$9),IF(_xlfn.NETWORKDAYS.INTL(MAX($K14,AQ$9),MIN($M14,AQ$9+6),'休みの日'!$D$4,'休みの日'!$B$7:$B$56)=0,"・",IF(IF(AQ$9&lt;=$K14,0,_xlfn.NETWORKDAYS.INTL($K14,AQ$9-1,'休みの日'!$D$4,'休みの日'!$B$7:$B$56))&lt;ROUND(N($O14)*N($Q14),0),"■","□")),""))</f>
        <v/>
      </c>
      <c r="AR14" s="30">
        <f>IF(OR($K14="",$M14="",AR$9=""),"",IF(AND($K14&lt;=AR$9+6,$M14&gt;=AR$9),IF(_xlfn.NETWORKDAYS.INTL(MAX($K14,AR$9),MIN($M14,AR$9+6),'休みの日'!$D$4,'休みの日'!$B$7:$B$56)=0,"・",IF(IF(AR$9&lt;=$K14,0,_xlfn.NETWORKDAYS.INTL($K14,AR$9-1,'休みの日'!$D$4,'休みの日'!$B$7:$B$56))&lt;ROUND(N($O14)*N($Q14),0),"■","□")),""))</f>
        <v/>
      </c>
      <c r="AS14" s="30">
        <f>IF(OR($K14="",$M14="",AS$9=""),"",IF(AND($K14&lt;=AS$9+6,$M14&gt;=AS$9),IF(_xlfn.NETWORKDAYS.INTL(MAX($K14,AS$9),MIN($M14,AS$9+6),'休みの日'!$D$4,'休みの日'!$B$7:$B$56)=0,"・",IF(IF(AS$9&lt;=$K14,0,_xlfn.NETWORKDAYS.INTL($K14,AS$9-1,'休みの日'!$D$4,'休みの日'!$B$7:$B$56))&lt;ROUND(N($O14)*N($Q14),0),"■","□")),""))</f>
        <v/>
      </c>
      <c r="AT14" s="30">
        <f>IF(OR($K14="",$M14="",AT$9=""),"",IF(AND($K14&lt;=AT$9+6,$M14&gt;=AT$9),IF(_xlfn.NETWORKDAYS.INTL(MAX($K14,AT$9),MIN($M14,AT$9+6),'休みの日'!$D$4,'休みの日'!$B$7:$B$56)=0,"・",IF(IF(AT$9&lt;=$K14,0,_xlfn.NETWORKDAYS.INTL($K14,AT$9-1,'休みの日'!$D$4,'休みの日'!$B$7:$B$56))&lt;ROUND(N($O14)*N($Q14),0),"■","□")),""))</f>
        <v/>
      </c>
      <c r="AU14" s="30">
        <f>IF(OR($K14="",$M14="",AU$9=""),"",IF(AND($K14&lt;=AU$9+6,$M14&gt;=AU$9),IF(_xlfn.NETWORKDAYS.INTL(MAX($K14,AU$9),MIN($M14,AU$9+6),'休みの日'!$D$4,'休みの日'!$B$7:$B$56)=0,"・",IF(IF(AU$9&lt;=$K14,0,_xlfn.NETWORKDAYS.INTL($K14,AU$9-1,'休みの日'!$D$4,'休みの日'!$B$7:$B$56))&lt;ROUND(N($O14)*N($Q14),0),"■","□")),""))</f>
        <v/>
      </c>
      <c r="AV14" s="30">
        <f>IF(OR($K14="",$M14="",AV$9=""),"",IF(AND($K14&lt;=AV$9+6,$M14&gt;=AV$9),IF(_xlfn.NETWORKDAYS.INTL(MAX($K14,AV$9),MIN($M14,AV$9+6),'休みの日'!$D$4,'休みの日'!$B$7:$B$56)=0,"・",IF(IF(AV$9&lt;=$K14,0,_xlfn.NETWORKDAYS.INTL($K14,AV$9-1,'休みの日'!$D$4,'休みの日'!$B$7:$B$56))&lt;ROUND(N($O14)*N($Q14),0),"■","□")),""))</f>
        <v/>
      </c>
      <c r="AW14" s="30">
        <f>IF(OR($K14="",$M14="",AW$9=""),"",IF(AND($K14&lt;=AW$9+6,$M14&gt;=AW$9),IF(_xlfn.NETWORKDAYS.INTL(MAX($K14,AW$9),MIN($M14,AW$9+6),'休みの日'!$D$4,'休みの日'!$B$7:$B$56)=0,"・",IF(IF(AW$9&lt;=$K14,0,_xlfn.NETWORKDAYS.INTL($K14,AW$9-1,'休みの日'!$D$4,'休みの日'!$B$7:$B$56))&lt;ROUND(N($O14)*N($Q14),0),"■","□")),""))</f>
        <v/>
      </c>
    </row>
    <row r="15" ht="22" customHeight="1">
      <c r="A15" s="22" t="inlineStr">
        <is>
          <t>6</t>
        </is>
      </c>
      <c r="B15" s="23" t="inlineStr">
        <is>
          <t>机・棚の選定と発注</t>
        </is>
      </c>
      <c r="C15" s="6" t="n"/>
      <c r="D15" s="6" t="n"/>
      <c r="E15" s="6" t="n"/>
      <c r="F15" s="6" t="n"/>
      <c r="G15" s="6" t="n"/>
      <c r="H15" s="6" t="n"/>
      <c r="I15" s="24" t="inlineStr">
        <is>
          <t>森</t>
        </is>
      </c>
      <c r="J15" s="6" t="n"/>
      <c r="K15" s="25" t="n">
        <v>46314</v>
      </c>
      <c r="L15" s="6" t="n"/>
      <c r="M15" s="25" t="n">
        <v>46339</v>
      </c>
      <c r="N15" s="6" t="n"/>
      <c r="O15" s="26">
        <f>IF(OR($K15="",$M15=""),"",_xlfn.NETWORKDAYS.INTL($K15,$M15,'休みの日'!$D$4,'休みの日'!$B$7:$B$56))</f>
        <v/>
      </c>
      <c r="P15" s="9" t="n"/>
      <c r="Q15" s="27" t="n">
        <v>0.7</v>
      </c>
      <c r="R15" s="6" t="n"/>
      <c r="S15" s="28">
        <f>IF(OR($O15="",$AG$3=""),"",IF($O15&lt;=0,"",IF($AG$3&lt;$K15,0,IF($AG$3&gt;=$M15,1,_xlfn.NETWORKDAYS.INTL($K15,$AG$3,'休みの日'!$D$4,'休みの日'!$B$7:$B$56)/$O15))))</f>
        <v/>
      </c>
      <c r="T15" s="9" t="n"/>
      <c r="U15" s="29">
        <f>IF(OR($B15="",$K15="",$M15=""),"",IF(N($Q15)&gt;=1,"完了",IF($AG$3&gt;$M15,"遅れ",IF($AG$3&lt;$K15,IF(N($Q15)&gt;0,"予定どおり","着手前"),IF($S15="","",IF(ROUND(N($Q15)*100,1)-ROUND($S15*100,1)&lt;=-$AR$3,"遅れ",IF(N($Q15)&lt;$S15,"やや遅れ","予定どおり")))))))</f>
        <v/>
      </c>
      <c r="V15" s="9" t="n"/>
      <c r="W15" s="9" t="n"/>
      <c r="X15" s="30">
        <f>IF(OR($K15="",$M15="",X$9=""),"",IF(AND($K15&lt;=X$9+6,$M15&gt;=X$9),IF(_xlfn.NETWORKDAYS.INTL(MAX($K15,X$9),MIN($M15,X$9+6),'休みの日'!$D$4,'休みの日'!$B$7:$B$56)=0,"・",IF(IF(X$9&lt;=$K15,0,_xlfn.NETWORKDAYS.INTL($K15,X$9-1,'休みの日'!$D$4,'休みの日'!$B$7:$B$56))&lt;ROUND(N($O15)*N($Q15),0),"■","□")),""))</f>
        <v/>
      </c>
      <c r="Y15" s="30">
        <f>IF(OR($K15="",$M15="",Y$9=""),"",IF(AND($K15&lt;=Y$9+6,$M15&gt;=Y$9),IF(_xlfn.NETWORKDAYS.INTL(MAX($K15,Y$9),MIN($M15,Y$9+6),'休みの日'!$D$4,'休みの日'!$B$7:$B$56)=0,"・",IF(IF(Y$9&lt;=$K15,0,_xlfn.NETWORKDAYS.INTL($K15,Y$9-1,'休みの日'!$D$4,'休みの日'!$B$7:$B$56))&lt;ROUND(N($O15)*N($Q15),0),"■","□")),""))</f>
        <v/>
      </c>
      <c r="Z15" s="30">
        <f>IF(OR($K15="",$M15="",Z$9=""),"",IF(AND($K15&lt;=Z$9+6,$M15&gt;=Z$9),IF(_xlfn.NETWORKDAYS.INTL(MAX($K15,Z$9),MIN($M15,Z$9+6),'休みの日'!$D$4,'休みの日'!$B$7:$B$56)=0,"・",IF(IF(Z$9&lt;=$K15,0,_xlfn.NETWORKDAYS.INTL($K15,Z$9-1,'休みの日'!$D$4,'休みの日'!$B$7:$B$56))&lt;ROUND(N($O15)*N($Q15),0),"■","□")),""))</f>
        <v/>
      </c>
      <c r="AA15" s="30">
        <f>IF(OR($K15="",$M15="",AA$9=""),"",IF(AND($K15&lt;=AA$9+6,$M15&gt;=AA$9),IF(_xlfn.NETWORKDAYS.INTL(MAX($K15,AA$9),MIN($M15,AA$9+6),'休みの日'!$D$4,'休みの日'!$B$7:$B$56)=0,"・",IF(IF(AA$9&lt;=$K15,0,_xlfn.NETWORKDAYS.INTL($K15,AA$9-1,'休みの日'!$D$4,'休みの日'!$B$7:$B$56))&lt;ROUND(N($O15)*N($Q15),0),"■","□")),""))</f>
        <v/>
      </c>
      <c r="AB15" s="30">
        <f>IF(OR($K15="",$M15="",AB$9=""),"",IF(AND($K15&lt;=AB$9+6,$M15&gt;=AB$9),IF(_xlfn.NETWORKDAYS.INTL(MAX($K15,AB$9),MIN($M15,AB$9+6),'休みの日'!$D$4,'休みの日'!$B$7:$B$56)=0,"・",IF(IF(AB$9&lt;=$K15,0,_xlfn.NETWORKDAYS.INTL($K15,AB$9-1,'休みの日'!$D$4,'休みの日'!$B$7:$B$56))&lt;ROUND(N($O15)*N($Q15),0),"■","□")),""))</f>
        <v/>
      </c>
      <c r="AC15" s="30">
        <f>IF(OR($K15="",$M15="",AC$9=""),"",IF(AND($K15&lt;=AC$9+6,$M15&gt;=AC$9),IF(_xlfn.NETWORKDAYS.INTL(MAX($K15,AC$9),MIN($M15,AC$9+6),'休みの日'!$D$4,'休みの日'!$B$7:$B$56)=0,"・",IF(IF(AC$9&lt;=$K15,0,_xlfn.NETWORKDAYS.INTL($K15,AC$9-1,'休みの日'!$D$4,'休みの日'!$B$7:$B$56))&lt;ROUND(N($O15)*N($Q15),0),"■","□")),""))</f>
        <v/>
      </c>
      <c r="AD15" s="30">
        <f>IF(OR($K15="",$M15="",AD$9=""),"",IF(AND($K15&lt;=AD$9+6,$M15&gt;=AD$9),IF(_xlfn.NETWORKDAYS.INTL(MAX($K15,AD$9),MIN($M15,AD$9+6),'休みの日'!$D$4,'休みの日'!$B$7:$B$56)=0,"・",IF(IF(AD$9&lt;=$K15,0,_xlfn.NETWORKDAYS.INTL($K15,AD$9-1,'休みの日'!$D$4,'休みの日'!$B$7:$B$56))&lt;ROUND(N($O15)*N($Q15),0),"■","□")),""))</f>
        <v/>
      </c>
      <c r="AE15" s="30">
        <f>IF(OR($K15="",$M15="",AE$9=""),"",IF(AND($K15&lt;=AE$9+6,$M15&gt;=AE$9),IF(_xlfn.NETWORKDAYS.INTL(MAX($K15,AE$9),MIN($M15,AE$9+6),'休みの日'!$D$4,'休みの日'!$B$7:$B$56)=0,"・",IF(IF(AE$9&lt;=$K15,0,_xlfn.NETWORKDAYS.INTL($K15,AE$9-1,'休みの日'!$D$4,'休みの日'!$B$7:$B$56))&lt;ROUND(N($O15)*N($Q15),0),"■","□")),""))</f>
        <v/>
      </c>
      <c r="AF15" s="30">
        <f>IF(OR($K15="",$M15="",AF$9=""),"",IF(AND($K15&lt;=AF$9+6,$M15&gt;=AF$9),IF(_xlfn.NETWORKDAYS.INTL(MAX($K15,AF$9),MIN($M15,AF$9+6),'休みの日'!$D$4,'休みの日'!$B$7:$B$56)=0,"・",IF(IF(AF$9&lt;=$K15,0,_xlfn.NETWORKDAYS.INTL($K15,AF$9-1,'休みの日'!$D$4,'休みの日'!$B$7:$B$56))&lt;ROUND(N($O15)*N($Q15),0),"■","□")),""))</f>
        <v/>
      </c>
      <c r="AG15" s="30">
        <f>IF(OR($K15="",$M15="",AG$9=""),"",IF(AND($K15&lt;=AG$9+6,$M15&gt;=AG$9),IF(_xlfn.NETWORKDAYS.INTL(MAX($K15,AG$9),MIN($M15,AG$9+6),'休みの日'!$D$4,'休みの日'!$B$7:$B$56)=0,"・",IF(IF(AG$9&lt;=$K15,0,_xlfn.NETWORKDAYS.INTL($K15,AG$9-1,'休みの日'!$D$4,'休みの日'!$B$7:$B$56))&lt;ROUND(N($O15)*N($Q15),0),"■","□")),""))</f>
        <v/>
      </c>
      <c r="AH15" s="30">
        <f>IF(OR($K15="",$M15="",AH$9=""),"",IF(AND($K15&lt;=AH$9+6,$M15&gt;=AH$9),IF(_xlfn.NETWORKDAYS.INTL(MAX($K15,AH$9),MIN($M15,AH$9+6),'休みの日'!$D$4,'休みの日'!$B$7:$B$56)=0,"・",IF(IF(AH$9&lt;=$K15,0,_xlfn.NETWORKDAYS.INTL($K15,AH$9-1,'休みの日'!$D$4,'休みの日'!$B$7:$B$56))&lt;ROUND(N($O15)*N($Q15),0),"■","□")),""))</f>
        <v/>
      </c>
      <c r="AI15" s="30">
        <f>IF(OR($K15="",$M15="",AI$9=""),"",IF(AND($K15&lt;=AI$9+6,$M15&gt;=AI$9),IF(_xlfn.NETWORKDAYS.INTL(MAX($K15,AI$9),MIN($M15,AI$9+6),'休みの日'!$D$4,'休みの日'!$B$7:$B$56)=0,"・",IF(IF(AI$9&lt;=$K15,0,_xlfn.NETWORKDAYS.INTL($K15,AI$9-1,'休みの日'!$D$4,'休みの日'!$B$7:$B$56))&lt;ROUND(N($O15)*N($Q15),0),"■","□")),""))</f>
        <v/>
      </c>
      <c r="AJ15" s="30">
        <f>IF(OR($K15="",$M15="",AJ$9=""),"",IF(AND($K15&lt;=AJ$9+6,$M15&gt;=AJ$9),IF(_xlfn.NETWORKDAYS.INTL(MAX($K15,AJ$9),MIN($M15,AJ$9+6),'休みの日'!$D$4,'休みの日'!$B$7:$B$56)=0,"・",IF(IF(AJ$9&lt;=$K15,0,_xlfn.NETWORKDAYS.INTL($K15,AJ$9-1,'休みの日'!$D$4,'休みの日'!$B$7:$B$56))&lt;ROUND(N($O15)*N($Q15),0),"■","□")),""))</f>
        <v/>
      </c>
      <c r="AK15" s="30">
        <f>IF(OR($K15="",$M15="",AK$9=""),"",IF(AND($K15&lt;=AK$9+6,$M15&gt;=AK$9),IF(_xlfn.NETWORKDAYS.INTL(MAX($K15,AK$9),MIN($M15,AK$9+6),'休みの日'!$D$4,'休みの日'!$B$7:$B$56)=0,"・",IF(IF(AK$9&lt;=$K15,0,_xlfn.NETWORKDAYS.INTL($K15,AK$9-1,'休みの日'!$D$4,'休みの日'!$B$7:$B$56))&lt;ROUND(N($O15)*N($Q15),0),"■","□")),""))</f>
        <v/>
      </c>
      <c r="AL15" s="30">
        <f>IF(OR($K15="",$M15="",AL$9=""),"",IF(AND($K15&lt;=AL$9+6,$M15&gt;=AL$9),IF(_xlfn.NETWORKDAYS.INTL(MAX($K15,AL$9),MIN($M15,AL$9+6),'休みの日'!$D$4,'休みの日'!$B$7:$B$56)=0,"・",IF(IF(AL$9&lt;=$K15,0,_xlfn.NETWORKDAYS.INTL($K15,AL$9-1,'休みの日'!$D$4,'休みの日'!$B$7:$B$56))&lt;ROUND(N($O15)*N($Q15),0),"■","□")),""))</f>
        <v/>
      </c>
      <c r="AM15" s="30">
        <f>IF(OR($K15="",$M15="",AM$9=""),"",IF(AND($K15&lt;=AM$9+6,$M15&gt;=AM$9),IF(_xlfn.NETWORKDAYS.INTL(MAX($K15,AM$9),MIN($M15,AM$9+6),'休みの日'!$D$4,'休みの日'!$B$7:$B$56)=0,"・",IF(IF(AM$9&lt;=$K15,0,_xlfn.NETWORKDAYS.INTL($K15,AM$9-1,'休みの日'!$D$4,'休みの日'!$B$7:$B$56))&lt;ROUND(N($O15)*N($Q15),0),"■","□")),""))</f>
        <v/>
      </c>
      <c r="AN15" s="30">
        <f>IF(OR($K15="",$M15="",AN$9=""),"",IF(AND($K15&lt;=AN$9+6,$M15&gt;=AN$9),IF(_xlfn.NETWORKDAYS.INTL(MAX($K15,AN$9),MIN($M15,AN$9+6),'休みの日'!$D$4,'休みの日'!$B$7:$B$56)=0,"・",IF(IF(AN$9&lt;=$K15,0,_xlfn.NETWORKDAYS.INTL($K15,AN$9-1,'休みの日'!$D$4,'休みの日'!$B$7:$B$56))&lt;ROUND(N($O15)*N($Q15),0),"■","□")),""))</f>
        <v/>
      </c>
      <c r="AO15" s="30">
        <f>IF(OR($K15="",$M15="",AO$9=""),"",IF(AND($K15&lt;=AO$9+6,$M15&gt;=AO$9),IF(_xlfn.NETWORKDAYS.INTL(MAX($K15,AO$9),MIN($M15,AO$9+6),'休みの日'!$D$4,'休みの日'!$B$7:$B$56)=0,"・",IF(IF(AO$9&lt;=$K15,0,_xlfn.NETWORKDAYS.INTL($K15,AO$9-1,'休みの日'!$D$4,'休みの日'!$B$7:$B$56))&lt;ROUND(N($O15)*N($Q15),0),"■","□")),""))</f>
        <v/>
      </c>
      <c r="AP15" s="30">
        <f>IF(OR($K15="",$M15="",AP$9=""),"",IF(AND($K15&lt;=AP$9+6,$M15&gt;=AP$9),IF(_xlfn.NETWORKDAYS.INTL(MAX($K15,AP$9),MIN($M15,AP$9+6),'休みの日'!$D$4,'休みの日'!$B$7:$B$56)=0,"・",IF(IF(AP$9&lt;=$K15,0,_xlfn.NETWORKDAYS.INTL($K15,AP$9-1,'休みの日'!$D$4,'休みの日'!$B$7:$B$56))&lt;ROUND(N($O15)*N($Q15),0),"■","□")),""))</f>
        <v/>
      </c>
      <c r="AQ15" s="30">
        <f>IF(OR($K15="",$M15="",AQ$9=""),"",IF(AND($K15&lt;=AQ$9+6,$M15&gt;=AQ$9),IF(_xlfn.NETWORKDAYS.INTL(MAX($K15,AQ$9),MIN($M15,AQ$9+6),'休みの日'!$D$4,'休みの日'!$B$7:$B$56)=0,"・",IF(IF(AQ$9&lt;=$K15,0,_xlfn.NETWORKDAYS.INTL($K15,AQ$9-1,'休みの日'!$D$4,'休みの日'!$B$7:$B$56))&lt;ROUND(N($O15)*N($Q15),0),"■","□")),""))</f>
        <v/>
      </c>
      <c r="AR15" s="30">
        <f>IF(OR($K15="",$M15="",AR$9=""),"",IF(AND($K15&lt;=AR$9+6,$M15&gt;=AR$9),IF(_xlfn.NETWORKDAYS.INTL(MAX($K15,AR$9),MIN($M15,AR$9+6),'休みの日'!$D$4,'休みの日'!$B$7:$B$56)=0,"・",IF(IF(AR$9&lt;=$K15,0,_xlfn.NETWORKDAYS.INTL($K15,AR$9-1,'休みの日'!$D$4,'休みの日'!$B$7:$B$56))&lt;ROUND(N($O15)*N($Q15),0),"■","□")),""))</f>
        <v/>
      </c>
      <c r="AS15" s="30">
        <f>IF(OR($K15="",$M15="",AS$9=""),"",IF(AND($K15&lt;=AS$9+6,$M15&gt;=AS$9),IF(_xlfn.NETWORKDAYS.INTL(MAX($K15,AS$9),MIN($M15,AS$9+6),'休みの日'!$D$4,'休みの日'!$B$7:$B$56)=0,"・",IF(IF(AS$9&lt;=$K15,0,_xlfn.NETWORKDAYS.INTL($K15,AS$9-1,'休みの日'!$D$4,'休みの日'!$B$7:$B$56))&lt;ROUND(N($O15)*N($Q15),0),"■","□")),""))</f>
        <v/>
      </c>
      <c r="AT15" s="30">
        <f>IF(OR($K15="",$M15="",AT$9=""),"",IF(AND($K15&lt;=AT$9+6,$M15&gt;=AT$9),IF(_xlfn.NETWORKDAYS.INTL(MAX($K15,AT$9),MIN($M15,AT$9+6),'休みの日'!$D$4,'休みの日'!$B$7:$B$56)=0,"・",IF(IF(AT$9&lt;=$K15,0,_xlfn.NETWORKDAYS.INTL($K15,AT$9-1,'休みの日'!$D$4,'休みの日'!$B$7:$B$56))&lt;ROUND(N($O15)*N($Q15),0),"■","□")),""))</f>
        <v/>
      </c>
      <c r="AU15" s="30">
        <f>IF(OR($K15="",$M15="",AU$9=""),"",IF(AND($K15&lt;=AU$9+6,$M15&gt;=AU$9),IF(_xlfn.NETWORKDAYS.INTL(MAX($K15,AU$9),MIN($M15,AU$9+6),'休みの日'!$D$4,'休みの日'!$B$7:$B$56)=0,"・",IF(IF(AU$9&lt;=$K15,0,_xlfn.NETWORKDAYS.INTL($K15,AU$9-1,'休みの日'!$D$4,'休みの日'!$B$7:$B$56))&lt;ROUND(N($O15)*N($Q15),0),"■","□")),""))</f>
        <v/>
      </c>
      <c r="AV15" s="30">
        <f>IF(OR($K15="",$M15="",AV$9=""),"",IF(AND($K15&lt;=AV$9+6,$M15&gt;=AV$9),IF(_xlfn.NETWORKDAYS.INTL(MAX($K15,AV$9),MIN($M15,AV$9+6),'休みの日'!$D$4,'休みの日'!$B$7:$B$56)=0,"・",IF(IF(AV$9&lt;=$K15,0,_xlfn.NETWORKDAYS.INTL($K15,AV$9-1,'休みの日'!$D$4,'休みの日'!$B$7:$B$56))&lt;ROUND(N($O15)*N($Q15),0),"■","□")),""))</f>
        <v/>
      </c>
      <c r="AW15" s="30">
        <f>IF(OR($K15="",$M15="",AW$9=""),"",IF(AND($K15&lt;=AW$9+6,$M15&gt;=AW$9),IF(_xlfn.NETWORKDAYS.INTL(MAX($K15,AW$9),MIN($M15,AW$9+6),'休みの日'!$D$4,'休みの日'!$B$7:$B$56)=0,"・",IF(IF(AW$9&lt;=$K15,0,_xlfn.NETWORKDAYS.INTL($K15,AW$9-1,'休みの日'!$D$4,'休みの日'!$B$7:$B$56))&lt;ROUND(N($O15)*N($Q15),0),"■","□")),""))</f>
        <v/>
      </c>
    </row>
    <row r="16" ht="22" customHeight="1">
      <c r="A16" s="22" t="inlineStr">
        <is>
          <t>7</t>
        </is>
      </c>
      <c r="B16" s="23" t="inlineStr">
        <is>
          <t>取引先への移転のご案内</t>
        </is>
      </c>
      <c r="C16" s="6" t="n"/>
      <c r="D16" s="6" t="n"/>
      <c r="E16" s="6" t="n"/>
      <c r="F16" s="6" t="n"/>
      <c r="G16" s="6" t="n"/>
      <c r="H16" s="6" t="n"/>
      <c r="I16" s="24" t="inlineStr">
        <is>
          <t>北川</t>
        </is>
      </c>
      <c r="J16" s="6" t="n"/>
      <c r="K16" s="25" t="n">
        <v>46342</v>
      </c>
      <c r="L16" s="6" t="n"/>
      <c r="M16" s="25" t="n">
        <v>46360</v>
      </c>
      <c r="N16" s="6" t="n"/>
      <c r="O16" s="26">
        <f>IF(OR($K16="",$M16=""),"",_xlfn.NETWORKDAYS.INTL($K16,$M16,'休みの日'!$D$4,'休みの日'!$B$7:$B$56))</f>
        <v/>
      </c>
      <c r="P16" s="9" t="n"/>
      <c r="Q16" s="27" t="n"/>
      <c r="R16" s="6" t="n"/>
      <c r="S16" s="28">
        <f>IF(OR($O16="",$AG$3=""),"",IF($O16&lt;=0,"",IF($AG$3&lt;$K16,0,IF($AG$3&gt;=$M16,1,_xlfn.NETWORKDAYS.INTL($K16,$AG$3,'休みの日'!$D$4,'休みの日'!$B$7:$B$56)/$O16))))</f>
        <v/>
      </c>
      <c r="T16" s="9" t="n"/>
      <c r="U16" s="29">
        <f>IF(OR($B16="",$K16="",$M16=""),"",IF(N($Q16)&gt;=1,"完了",IF($AG$3&gt;$M16,"遅れ",IF($AG$3&lt;$K16,IF(N($Q16)&gt;0,"予定どおり","着手前"),IF($S16="","",IF(ROUND(N($Q16)*100,1)-ROUND($S16*100,1)&lt;=-$AR$3,"遅れ",IF(N($Q16)&lt;$S16,"やや遅れ","予定どおり")))))))</f>
        <v/>
      </c>
      <c r="V16" s="9" t="n"/>
      <c r="W16" s="9" t="n"/>
      <c r="X16" s="30">
        <f>IF(OR($K16="",$M16="",X$9=""),"",IF(AND($K16&lt;=X$9+6,$M16&gt;=X$9),IF(_xlfn.NETWORKDAYS.INTL(MAX($K16,X$9),MIN($M16,X$9+6),'休みの日'!$D$4,'休みの日'!$B$7:$B$56)=0,"・",IF(IF(X$9&lt;=$K16,0,_xlfn.NETWORKDAYS.INTL($K16,X$9-1,'休みの日'!$D$4,'休みの日'!$B$7:$B$56))&lt;ROUND(N($O16)*N($Q16),0),"■","□")),""))</f>
        <v/>
      </c>
      <c r="Y16" s="30">
        <f>IF(OR($K16="",$M16="",Y$9=""),"",IF(AND($K16&lt;=Y$9+6,$M16&gt;=Y$9),IF(_xlfn.NETWORKDAYS.INTL(MAX($K16,Y$9),MIN($M16,Y$9+6),'休みの日'!$D$4,'休みの日'!$B$7:$B$56)=0,"・",IF(IF(Y$9&lt;=$K16,0,_xlfn.NETWORKDAYS.INTL($K16,Y$9-1,'休みの日'!$D$4,'休みの日'!$B$7:$B$56))&lt;ROUND(N($O16)*N($Q16),0),"■","□")),""))</f>
        <v/>
      </c>
      <c r="Z16" s="30">
        <f>IF(OR($K16="",$M16="",Z$9=""),"",IF(AND($K16&lt;=Z$9+6,$M16&gt;=Z$9),IF(_xlfn.NETWORKDAYS.INTL(MAX($K16,Z$9),MIN($M16,Z$9+6),'休みの日'!$D$4,'休みの日'!$B$7:$B$56)=0,"・",IF(IF(Z$9&lt;=$K16,0,_xlfn.NETWORKDAYS.INTL($K16,Z$9-1,'休みの日'!$D$4,'休みの日'!$B$7:$B$56))&lt;ROUND(N($O16)*N($Q16),0),"■","□")),""))</f>
        <v/>
      </c>
      <c r="AA16" s="30">
        <f>IF(OR($K16="",$M16="",AA$9=""),"",IF(AND($K16&lt;=AA$9+6,$M16&gt;=AA$9),IF(_xlfn.NETWORKDAYS.INTL(MAX($K16,AA$9),MIN($M16,AA$9+6),'休みの日'!$D$4,'休みの日'!$B$7:$B$56)=0,"・",IF(IF(AA$9&lt;=$K16,0,_xlfn.NETWORKDAYS.INTL($K16,AA$9-1,'休みの日'!$D$4,'休みの日'!$B$7:$B$56))&lt;ROUND(N($O16)*N($Q16),0),"■","□")),""))</f>
        <v/>
      </c>
      <c r="AB16" s="30">
        <f>IF(OR($K16="",$M16="",AB$9=""),"",IF(AND($K16&lt;=AB$9+6,$M16&gt;=AB$9),IF(_xlfn.NETWORKDAYS.INTL(MAX($K16,AB$9),MIN($M16,AB$9+6),'休みの日'!$D$4,'休みの日'!$B$7:$B$56)=0,"・",IF(IF(AB$9&lt;=$K16,0,_xlfn.NETWORKDAYS.INTL($K16,AB$9-1,'休みの日'!$D$4,'休みの日'!$B$7:$B$56))&lt;ROUND(N($O16)*N($Q16),0),"■","□")),""))</f>
        <v/>
      </c>
      <c r="AC16" s="30">
        <f>IF(OR($K16="",$M16="",AC$9=""),"",IF(AND($K16&lt;=AC$9+6,$M16&gt;=AC$9),IF(_xlfn.NETWORKDAYS.INTL(MAX($K16,AC$9),MIN($M16,AC$9+6),'休みの日'!$D$4,'休みの日'!$B$7:$B$56)=0,"・",IF(IF(AC$9&lt;=$K16,0,_xlfn.NETWORKDAYS.INTL($K16,AC$9-1,'休みの日'!$D$4,'休みの日'!$B$7:$B$56))&lt;ROUND(N($O16)*N($Q16),0),"■","□")),""))</f>
        <v/>
      </c>
      <c r="AD16" s="30">
        <f>IF(OR($K16="",$M16="",AD$9=""),"",IF(AND($K16&lt;=AD$9+6,$M16&gt;=AD$9),IF(_xlfn.NETWORKDAYS.INTL(MAX($K16,AD$9),MIN($M16,AD$9+6),'休みの日'!$D$4,'休みの日'!$B$7:$B$56)=0,"・",IF(IF(AD$9&lt;=$K16,0,_xlfn.NETWORKDAYS.INTL($K16,AD$9-1,'休みの日'!$D$4,'休みの日'!$B$7:$B$56))&lt;ROUND(N($O16)*N($Q16),0),"■","□")),""))</f>
        <v/>
      </c>
      <c r="AE16" s="30">
        <f>IF(OR($K16="",$M16="",AE$9=""),"",IF(AND($K16&lt;=AE$9+6,$M16&gt;=AE$9),IF(_xlfn.NETWORKDAYS.INTL(MAX($K16,AE$9),MIN($M16,AE$9+6),'休みの日'!$D$4,'休みの日'!$B$7:$B$56)=0,"・",IF(IF(AE$9&lt;=$K16,0,_xlfn.NETWORKDAYS.INTL($K16,AE$9-1,'休みの日'!$D$4,'休みの日'!$B$7:$B$56))&lt;ROUND(N($O16)*N($Q16),0),"■","□")),""))</f>
        <v/>
      </c>
      <c r="AF16" s="30">
        <f>IF(OR($K16="",$M16="",AF$9=""),"",IF(AND($K16&lt;=AF$9+6,$M16&gt;=AF$9),IF(_xlfn.NETWORKDAYS.INTL(MAX($K16,AF$9),MIN($M16,AF$9+6),'休みの日'!$D$4,'休みの日'!$B$7:$B$56)=0,"・",IF(IF(AF$9&lt;=$K16,0,_xlfn.NETWORKDAYS.INTL($K16,AF$9-1,'休みの日'!$D$4,'休みの日'!$B$7:$B$56))&lt;ROUND(N($O16)*N($Q16),0),"■","□")),""))</f>
        <v/>
      </c>
      <c r="AG16" s="30">
        <f>IF(OR($K16="",$M16="",AG$9=""),"",IF(AND($K16&lt;=AG$9+6,$M16&gt;=AG$9),IF(_xlfn.NETWORKDAYS.INTL(MAX($K16,AG$9),MIN($M16,AG$9+6),'休みの日'!$D$4,'休みの日'!$B$7:$B$56)=0,"・",IF(IF(AG$9&lt;=$K16,0,_xlfn.NETWORKDAYS.INTL($K16,AG$9-1,'休みの日'!$D$4,'休みの日'!$B$7:$B$56))&lt;ROUND(N($O16)*N($Q16),0),"■","□")),""))</f>
        <v/>
      </c>
      <c r="AH16" s="30">
        <f>IF(OR($K16="",$M16="",AH$9=""),"",IF(AND($K16&lt;=AH$9+6,$M16&gt;=AH$9),IF(_xlfn.NETWORKDAYS.INTL(MAX($K16,AH$9),MIN($M16,AH$9+6),'休みの日'!$D$4,'休みの日'!$B$7:$B$56)=0,"・",IF(IF(AH$9&lt;=$K16,0,_xlfn.NETWORKDAYS.INTL($K16,AH$9-1,'休みの日'!$D$4,'休みの日'!$B$7:$B$56))&lt;ROUND(N($O16)*N($Q16),0),"■","□")),""))</f>
        <v/>
      </c>
      <c r="AI16" s="30">
        <f>IF(OR($K16="",$M16="",AI$9=""),"",IF(AND($K16&lt;=AI$9+6,$M16&gt;=AI$9),IF(_xlfn.NETWORKDAYS.INTL(MAX($K16,AI$9),MIN($M16,AI$9+6),'休みの日'!$D$4,'休みの日'!$B$7:$B$56)=0,"・",IF(IF(AI$9&lt;=$K16,0,_xlfn.NETWORKDAYS.INTL($K16,AI$9-1,'休みの日'!$D$4,'休みの日'!$B$7:$B$56))&lt;ROUND(N($O16)*N($Q16),0),"■","□")),""))</f>
        <v/>
      </c>
      <c r="AJ16" s="30">
        <f>IF(OR($K16="",$M16="",AJ$9=""),"",IF(AND($K16&lt;=AJ$9+6,$M16&gt;=AJ$9),IF(_xlfn.NETWORKDAYS.INTL(MAX($K16,AJ$9),MIN($M16,AJ$9+6),'休みの日'!$D$4,'休みの日'!$B$7:$B$56)=0,"・",IF(IF(AJ$9&lt;=$K16,0,_xlfn.NETWORKDAYS.INTL($K16,AJ$9-1,'休みの日'!$D$4,'休みの日'!$B$7:$B$56))&lt;ROUND(N($O16)*N($Q16),0),"■","□")),""))</f>
        <v/>
      </c>
      <c r="AK16" s="30">
        <f>IF(OR($K16="",$M16="",AK$9=""),"",IF(AND($K16&lt;=AK$9+6,$M16&gt;=AK$9),IF(_xlfn.NETWORKDAYS.INTL(MAX($K16,AK$9),MIN($M16,AK$9+6),'休みの日'!$D$4,'休みの日'!$B$7:$B$56)=0,"・",IF(IF(AK$9&lt;=$K16,0,_xlfn.NETWORKDAYS.INTL($K16,AK$9-1,'休みの日'!$D$4,'休みの日'!$B$7:$B$56))&lt;ROUND(N($O16)*N($Q16),0),"■","□")),""))</f>
        <v/>
      </c>
      <c r="AL16" s="30">
        <f>IF(OR($K16="",$M16="",AL$9=""),"",IF(AND($K16&lt;=AL$9+6,$M16&gt;=AL$9),IF(_xlfn.NETWORKDAYS.INTL(MAX($K16,AL$9),MIN($M16,AL$9+6),'休みの日'!$D$4,'休みの日'!$B$7:$B$56)=0,"・",IF(IF(AL$9&lt;=$K16,0,_xlfn.NETWORKDAYS.INTL($K16,AL$9-1,'休みの日'!$D$4,'休みの日'!$B$7:$B$56))&lt;ROUND(N($O16)*N($Q16),0),"■","□")),""))</f>
        <v/>
      </c>
      <c r="AM16" s="30">
        <f>IF(OR($K16="",$M16="",AM$9=""),"",IF(AND($K16&lt;=AM$9+6,$M16&gt;=AM$9),IF(_xlfn.NETWORKDAYS.INTL(MAX($K16,AM$9),MIN($M16,AM$9+6),'休みの日'!$D$4,'休みの日'!$B$7:$B$56)=0,"・",IF(IF(AM$9&lt;=$K16,0,_xlfn.NETWORKDAYS.INTL($K16,AM$9-1,'休みの日'!$D$4,'休みの日'!$B$7:$B$56))&lt;ROUND(N($O16)*N($Q16),0),"■","□")),""))</f>
        <v/>
      </c>
      <c r="AN16" s="30">
        <f>IF(OR($K16="",$M16="",AN$9=""),"",IF(AND($K16&lt;=AN$9+6,$M16&gt;=AN$9),IF(_xlfn.NETWORKDAYS.INTL(MAX($K16,AN$9),MIN($M16,AN$9+6),'休みの日'!$D$4,'休みの日'!$B$7:$B$56)=0,"・",IF(IF(AN$9&lt;=$K16,0,_xlfn.NETWORKDAYS.INTL($K16,AN$9-1,'休みの日'!$D$4,'休みの日'!$B$7:$B$56))&lt;ROUND(N($O16)*N($Q16),0),"■","□")),""))</f>
        <v/>
      </c>
      <c r="AO16" s="30">
        <f>IF(OR($K16="",$M16="",AO$9=""),"",IF(AND($K16&lt;=AO$9+6,$M16&gt;=AO$9),IF(_xlfn.NETWORKDAYS.INTL(MAX($K16,AO$9),MIN($M16,AO$9+6),'休みの日'!$D$4,'休みの日'!$B$7:$B$56)=0,"・",IF(IF(AO$9&lt;=$K16,0,_xlfn.NETWORKDAYS.INTL($K16,AO$9-1,'休みの日'!$D$4,'休みの日'!$B$7:$B$56))&lt;ROUND(N($O16)*N($Q16),0),"■","□")),""))</f>
        <v/>
      </c>
      <c r="AP16" s="30">
        <f>IF(OR($K16="",$M16="",AP$9=""),"",IF(AND($K16&lt;=AP$9+6,$M16&gt;=AP$9),IF(_xlfn.NETWORKDAYS.INTL(MAX($K16,AP$9),MIN($M16,AP$9+6),'休みの日'!$D$4,'休みの日'!$B$7:$B$56)=0,"・",IF(IF(AP$9&lt;=$K16,0,_xlfn.NETWORKDAYS.INTL($K16,AP$9-1,'休みの日'!$D$4,'休みの日'!$B$7:$B$56))&lt;ROUND(N($O16)*N($Q16),0),"■","□")),""))</f>
        <v/>
      </c>
      <c r="AQ16" s="30">
        <f>IF(OR($K16="",$M16="",AQ$9=""),"",IF(AND($K16&lt;=AQ$9+6,$M16&gt;=AQ$9),IF(_xlfn.NETWORKDAYS.INTL(MAX($K16,AQ$9),MIN($M16,AQ$9+6),'休みの日'!$D$4,'休みの日'!$B$7:$B$56)=0,"・",IF(IF(AQ$9&lt;=$K16,0,_xlfn.NETWORKDAYS.INTL($K16,AQ$9-1,'休みの日'!$D$4,'休みの日'!$B$7:$B$56))&lt;ROUND(N($O16)*N($Q16),0),"■","□")),""))</f>
        <v/>
      </c>
      <c r="AR16" s="30">
        <f>IF(OR($K16="",$M16="",AR$9=""),"",IF(AND($K16&lt;=AR$9+6,$M16&gt;=AR$9),IF(_xlfn.NETWORKDAYS.INTL(MAX($K16,AR$9),MIN($M16,AR$9+6),'休みの日'!$D$4,'休みの日'!$B$7:$B$56)=0,"・",IF(IF(AR$9&lt;=$K16,0,_xlfn.NETWORKDAYS.INTL($K16,AR$9-1,'休みの日'!$D$4,'休みの日'!$B$7:$B$56))&lt;ROUND(N($O16)*N($Q16),0),"■","□")),""))</f>
        <v/>
      </c>
      <c r="AS16" s="30">
        <f>IF(OR($K16="",$M16="",AS$9=""),"",IF(AND($K16&lt;=AS$9+6,$M16&gt;=AS$9),IF(_xlfn.NETWORKDAYS.INTL(MAX($K16,AS$9),MIN($M16,AS$9+6),'休みの日'!$D$4,'休みの日'!$B$7:$B$56)=0,"・",IF(IF(AS$9&lt;=$K16,0,_xlfn.NETWORKDAYS.INTL($K16,AS$9-1,'休みの日'!$D$4,'休みの日'!$B$7:$B$56))&lt;ROUND(N($O16)*N($Q16),0),"■","□")),""))</f>
        <v/>
      </c>
      <c r="AT16" s="30">
        <f>IF(OR($K16="",$M16="",AT$9=""),"",IF(AND($K16&lt;=AT$9+6,$M16&gt;=AT$9),IF(_xlfn.NETWORKDAYS.INTL(MAX($K16,AT$9),MIN($M16,AT$9+6),'休みの日'!$D$4,'休みの日'!$B$7:$B$56)=0,"・",IF(IF(AT$9&lt;=$K16,0,_xlfn.NETWORKDAYS.INTL($K16,AT$9-1,'休みの日'!$D$4,'休みの日'!$B$7:$B$56))&lt;ROUND(N($O16)*N($Q16),0),"■","□")),""))</f>
        <v/>
      </c>
      <c r="AU16" s="30">
        <f>IF(OR($K16="",$M16="",AU$9=""),"",IF(AND($K16&lt;=AU$9+6,$M16&gt;=AU$9),IF(_xlfn.NETWORKDAYS.INTL(MAX($K16,AU$9),MIN($M16,AU$9+6),'休みの日'!$D$4,'休みの日'!$B$7:$B$56)=0,"・",IF(IF(AU$9&lt;=$K16,0,_xlfn.NETWORKDAYS.INTL($K16,AU$9-1,'休みの日'!$D$4,'休みの日'!$B$7:$B$56))&lt;ROUND(N($O16)*N($Q16),0),"■","□")),""))</f>
        <v/>
      </c>
      <c r="AV16" s="30">
        <f>IF(OR($K16="",$M16="",AV$9=""),"",IF(AND($K16&lt;=AV$9+6,$M16&gt;=AV$9),IF(_xlfn.NETWORKDAYS.INTL(MAX($K16,AV$9),MIN($M16,AV$9+6),'休みの日'!$D$4,'休みの日'!$B$7:$B$56)=0,"・",IF(IF(AV$9&lt;=$K16,0,_xlfn.NETWORKDAYS.INTL($K16,AV$9-1,'休みの日'!$D$4,'休みの日'!$B$7:$B$56))&lt;ROUND(N($O16)*N($Q16),0),"■","□")),""))</f>
        <v/>
      </c>
      <c r="AW16" s="30">
        <f>IF(OR($K16="",$M16="",AW$9=""),"",IF(AND($K16&lt;=AW$9+6,$M16&gt;=AW$9),IF(_xlfn.NETWORKDAYS.INTL(MAX($K16,AW$9),MIN($M16,AW$9+6),'休みの日'!$D$4,'休みの日'!$B$7:$B$56)=0,"・",IF(IF(AW$9&lt;=$K16,0,_xlfn.NETWORKDAYS.INTL($K16,AW$9-1,'休みの日'!$D$4,'休みの日'!$B$7:$B$56))&lt;ROUND(N($O16)*N($Q16),0),"■","□")),""))</f>
        <v/>
      </c>
    </row>
    <row r="17" ht="35" customHeight="1">
      <c r="A17" s="22" t="inlineStr">
        <is>
          <t>8</t>
        </is>
      </c>
      <c r="B17" s="23" t="inlineStr">
        <is>
          <t>名刺・封筒・Webサイトの住所の変更</t>
        </is>
      </c>
      <c r="C17" s="6" t="n"/>
      <c r="D17" s="6" t="n"/>
      <c r="E17" s="6" t="n"/>
      <c r="F17" s="6" t="n"/>
      <c r="G17" s="6" t="n"/>
      <c r="H17" s="6" t="n"/>
      <c r="I17" s="24" t="inlineStr">
        <is>
          <t>森</t>
        </is>
      </c>
      <c r="J17" s="6" t="n"/>
      <c r="K17" s="25" t="n">
        <v>46350</v>
      </c>
      <c r="L17" s="6" t="n"/>
      <c r="M17" s="25" t="n">
        <v>46367</v>
      </c>
      <c r="N17" s="6" t="n"/>
      <c r="O17" s="26">
        <f>IF(OR($K17="",$M17=""),"",_xlfn.NETWORKDAYS.INTL($K17,$M17,'休みの日'!$D$4,'休みの日'!$B$7:$B$56))</f>
        <v/>
      </c>
      <c r="P17" s="9" t="n"/>
      <c r="Q17" s="27" t="n"/>
      <c r="R17" s="6" t="n"/>
      <c r="S17" s="28">
        <f>IF(OR($O17="",$AG$3=""),"",IF($O17&lt;=0,"",IF($AG$3&lt;$K17,0,IF($AG$3&gt;=$M17,1,_xlfn.NETWORKDAYS.INTL($K17,$AG$3,'休みの日'!$D$4,'休みの日'!$B$7:$B$56)/$O17))))</f>
        <v/>
      </c>
      <c r="T17" s="9" t="n"/>
      <c r="U17" s="29">
        <f>IF(OR($B17="",$K17="",$M17=""),"",IF(N($Q17)&gt;=1,"完了",IF($AG$3&gt;$M17,"遅れ",IF($AG$3&lt;$K17,IF(N($Q17)&gt;0,"予定どおり","着手前"),IF($S17="","",IF(ROUND(N($Q17)*100,1)-ROUND($S17*100,1)&lt;=-$AR$3,"遅れ",IF(N($Q17)&lt;$S17,"やや遅れ","予定どおり")))))))</f>
        <v/>
      </c>
      <c r="V17" s="9" t="n"/>
      <c r="W17" s="9" t="n"/>
      <c r="X17" s="30">
        <f>IF(OR($K17="",$M17="",X$9=""),"",IF(AND($K17&lt;=X$9+6,$M17&gt;=X$9),IF(_xlfn.NETWORKDAYS.INTL(MAX($K17,X$9),MIN($M17,X$9+6),'休みの日'!$D$4,'休みの日'!$B$7:$B$56)=0,"・",IF(IF(X$9&lt;=$K17,0,_xlfn.NETWORKDAYS.INTL($K17,X$9-1,'休みの日'!$D$4,'休みの日'!$B$7:$B$56))&lt;ROUND(N($O17)*N($Q17),0),"■","□")),""))</f>
        <v/>
      </c>
      <c r="Y17" s="30">
        <f>IF(OR($K17="",$M17="",Y$9=""),"",IF(AND($K17&lt;=Y$9+6,$M17&gt;=Y$9),IF(_xlfn.NETWORKDAYS.INTL(MAX($K17,Y$9),MIN($M17,Y$9+6),'休みの日'!$D$4,'休みの日'!$B$7:$B$56)=0,"・",IF(IF(Y$9&lt;=$K17,0,_xlfn.NETWORKDAYS.INTL($K17,Y$9-1,'休みの日'!$D$4,'休みの日'!$B$7:$B$56))&lt;ROUND(N($O17)*N($Q17),0),"■","□")),""))</f>
        <v/>
      </c>
      <c r="Z17" s="30">
        <f>IF(OR($K17="",$M17="",Z$9=""),"",IF(AND($K17&lt;=Z$9+6,$M17&gt;=Z$9),IF(_xlfn.NETWORKDAYS.INTL(MAX($K17,Z$9),MIN($M17,Z$9+6),'休みの日'!$D$4,'休みの日'!$B$7:$B$56)=0,"・",IF(IF(Z$9&lt;=$K17,0,_xlfn.NETWORKDAYS.INTL($K17,Z$9-1,'休みの日'!$D$4,'休みの日'!$B$7:$B$56))&lt;ROUND(N($O17)*N($Q17),0),"■","□")),""))</f>
        <v/>
      </c>
      <c r="AA17" s="30">
        <f>IF(OR($K17="",$M17="",AA$9=""),"",IF(AND($K17&lt;=AA$9+6,$M17&gt;=AA$9),IF(_xlfn.NETWORKDAYS.INTL(MAX($K17,AA$9),MIN($M17,AA$9+6),'休みの日'!$D$4,'休みの日'!$B$7:$B$56)=0,"・",IF(IF(AA$9&lt;=$K17,0,_xlfn.NETWORKDAYS.INTL($K17,AA$9-1,'休みの日'!$D$4,'休みの日'!$B$7:$B$56))&lt;ROUND(N($O17)*N($Q17),0),"■","□")),""))</f>
        <v/>
      </c>
      <c r="AB17" s="30">
        <f>IF(OR($K17="",$M17="",AB$9=""),"",IF(AND($K17&lt;=AB$9+6,$M17&gt;=AB$9),IF(_xlfn.NETWORKDAYS.INTL(MAX($K17,AB$9),MIN($M17,AB$9+6),'休みの日'!$D$4,'休みの日'!$B$7:$B$56)=0,"・",IF(IF(AB$9&lt;=$K17,0,_xlfn.NETWORKDAYS.INTL($K17,AB$9-1,'休みの日'!$D$4,'休みの日'!$B$7:$B$56))&lt;ROUND(N($O17)*N($Q17),0),"■","□")),""))</f>
        <v/>
      </c>
      <c r="AC17" s="30">
        <f>IF(OR($K17="",$M17="",AC$9=""),"",IF(AND($K17&lt;=AC$9+6,$M17&gt;=AC$9),IF(_xlfn.NETWORKDAYS.INTL(MAX($K17,AC$9),MIN($M17,AC$9+6),'休みの日'!$D$4,'休みの日'!$B$7:$B$56)=0,"・",IF(IF(AC$9&lt;=$K17,0,_xlfn.NETWORKDAYS.INTL($K17,AC$9-1,'休みの日'!$D$4,'休みの日'!$B$7:$B$56))&lt;ROUND(N($O17)*N($Q17),0),"■","□")),""))</f>
        <v/>
      </c>
      <c r="AD17" s="30">
        <f>IF(OR($K17="",$M17="",AD$9=""),"",IF(AND($K17&lt;=AD$9+6,$M17&gt;=AD$9),IF(_xlfn.NETWORKDAYS.INTL(MAX($K17,AD$9),MIN($M17,AD$9+6),'休みの日'!$D$4,'休みの日'!$B$7:$B$56)=0,"・",IF(IF(AD$9&lt;=$K17,0,_xlfn.NETWORKDAYS.INTL($K17,AD$9-1,'休みの日'!$D$4,'休みの日'!$B$7:$B$56))&lt;ROUND(N($O17)*N($Q17),0),"■","□")),""))</f>
        <v/>
      </c>
      <c r="AE17" s="30">
        <f>IF(OR($K17="",$M17="",AE$9=""),"",IF(AND($K17&lt;=AE$9+6,$M17&gt;=AE$9),IF(_xlfn.NETWORKDAYS.INTL(MAX($K17,AE$9),MIN($M17,AE$9+6),'休みの日'!$D$4,'休みの日'!$B$7:$B$56)=0,"・",IF(IF(AE$9&lt;=$K17,0,_xlfn.NETWORKDAYS.INTL($K17,AE$9-1,'休みの日'!$D$4,'休みの日'!$B$7:$B$56))&lt;ROUND(N($O17)*N($Q17),0),"■","□")),""))</f>
        <v/>
      </c>
      <c r="AF17" s="30">
        <f>IF(OR($K17="",$M17="",AF$9=""),"",IF(AND($K17&lt;=AF$9+6,$M17&gt;=AF$9),IF(_xlfn.NETWORKDAYS.INTL(MAX($K17,AF$9),MIN($M17,AF$9+6),'休みの日'!$D$4,'休みの日'!$B$7:$B$56)=0,"・",IF(IF(AF$9&lt;=$K17,0,_xlfn.NETWORKDAYS.INTL($K17,AF$9-1,'休みの日'!$D$4,'休みの日'!$B$7:$B$56))&lt;ROUND(N($O17)*N($Q17),0),"■","□")),""))</f>
        <v/>
      </c>
      <c r="AG17" s="30">
        <f>IF(OR($K17="",$M17="",AG$9=""),"",IF(AND($K17&lt;=AG$9+6,$M17&gt;=AG$9),IF(_xlfn.NETWORKDAYS.INTL(MAX($K17,AG$9),MIN($M17,AG$9+6),'休みの日'!$D$4,'休みの日'!$B$7:$B$56)=0,"・",IF(IF(AG$9&lt;=$K17,0,_xlfn.NETWORKDAYS.INTL($K17,AG$9-1,'休みの日'!$D$4,'休みの日'!$B$7:$B$56))&lt;ROUND(N($O17)*N($Q17),0),"■","□")),""))</f>
        <v/>
      </c>
      <c r="AH17" s="30">
        <f>IF(OR($K17="",$M17="",AH$9=""),"",IF(AND($K17&lt;=AH$9+6,$M17&gt;=AH$9),IF(_xlfn.NETWORKDAYS.INTL(MAX($K17,AH$9),MIN($M17,AH$9+6),'休みの日'!$D$4,'休みの日'!$B$7:$B$56)=0,"・",IF(IF(AH$9&lt;=$K17,0,_xlfn.NETWORKDAYS.INTL($K17,AH$9-1,'休みの日'!$D$4,'休みの日'!$B$7:$B$56))&lt;ROUND(N($O17)*N($Q17),0),"■","□")),""))</f>
        <v/>
      </c>
      <c r="AI17" s="30">
        <f>IF(OR($K17="",$M17="",AI$9=""),"",IF(AND($K17&lt;=AI$9+6,$M17&gt;=AI$9),IF(_xlfn.NETWORKDAYS.INTL(MAX($K17,AI$9),MIN($M17,AI$9+6),'休みの日'!$D$4,'休みの日'!$B$7:$B$56)=0,"・",IF(IF(AI$9&lt;=$K17,0,_xlfn.NETWORKDAYS.INTL($K17,AI$9-1,'休みの日'!$D$4,'休みの日'!$B$7:$B$56))&lt;ROUND(N($O17)*N($Q17),0),"■","□")),""))</f>
        <v/>
      </c>
      <c r="AJ17" s="30">
        <f>IF(OR($K17="",$M17="",AJ$9=""),"",IF(AND($K17&lt;=AJ$9+6,$M17&gt;=AJ$9),IF(_xlfn.NETWORKDAYS.INTL(MAX($K17,AJ$9),MIN($M17,AJ$9+6),'休みの日'!$D$4,'休みの日'!$B$7:$B$56)=0,"・",IF(IF(AJ$9&lt;=$K17,0,_xlfn.NETWORKDAYS.INTL($K17,AJ$9-1,'休みの日'!$D$4,'休みの日'!$B$7:$B$56))&lt;ROUND(N($O17)*N($Q17),0),"■","□")),""))</f>
        <v/>
      </c>
      <c r="AK17" s="30">
        <f>IF(OR($K17="",$M17="",AK$9=""),"",IF(AND($K17&lt;=AK$9+6,$M17&gt;=AK$9),IF(_xlfn.NETWORKDAYS.INTL(MAX($K17,AK$9),MIN($M17,AK$9+6),'休みの日'!$D$4,'休みの日'!$B$7:$B$56)=0,"・",IF(IF(AK$9&lt;=$K17,0,_xlfn.NETWORKDAYS.INTL($K17,AK$9-1,'休みの日'!$D$4,'休みの日'!$B$7:$B$56))&lt;ROUND(N($O17)*N($Q17),0),"■","□")),""))</f>
        <v/>
      </c>
      <c r="AL17" s="30">
        <f>IF(OR($K17="",$M17="",AL$9=""),"",IF(AND($K17&lt;=AL$9+6,$M17&gt;=AL$9),IF(_xlfn.NETWORKDAYS.INTL(MAX($K17,AL$9),MIN($M17,AL$9+6),'休みの日'!$D$4,'休みの日'!$B$7:$B$56)=0,"・",IF(IF(AL$9&lt;=$K17,0,_xlfn.NETWORKDAYS.INTL($K17,AL$9-1,'休みの日'!$D$4,'休みの日'!$B$7:$B$56))&lt;ROUND(N($O17)*N($Q17),0),"■","□")),""))</f>
        <v/>
      </c>
      <c r="AM17" s="30">
        <f>IF(OR($K17="",$M17="",AM$9=""),"",IF(AND($K17&lt;=AM$9+6,$M17&gt;=AM$9),IF(_xlfn.NETWORKDAYS.INTL(MAX($K17,AM$9),MIN($M17,AM$9+6),'休みの日'!$D$4,'休みの日'!$B$7:$B$56)=0,"・",IF(IF(AM$9&lt;=$K17,0,_xlfn.NETWORKDAYS.INTL($K17,AM$9-1,'休みの日'!$D$4,'休みの日'!$B$7:$B$56))&lt;ROUND(N($O17)*N($Q17),0),"■","□")),""))</f>
        <v/>
      </c>
      <c r="AN17" s="30">
        <f>IF(OR($K17="",$M17="",AN$9=""),"",IF(AND($K17&lt;=AN$9+6,$M17&gt;=AN$9),IF(_xlfn.NETWORKDAYS.INTL(MAX($K17,AN$9),MIN($M17,AN$9+6),'休みの日'!$D$4,'休みの日'!$B$7:$B$56)=0,"・",IF(IF(AN$9&lt;=$K17,0,_xlfn.NETWORKDAYS.INTL($K17,AN$9-1,'休みの日'!$D$4,'休みの日'!$B$7:$B$56))&lt;ROUND(N($O17)*N($Q17),0),"■","□")),""))</f>
        <v/>
      </c>
      <c r="AO17" s="30">
        <f>IF(OR($K17="",$M17="",AO$9=""),"",IF(AND($K17&lt;=AO$9+6,$M17&gt;=AO$9),IF(_xlfn.NETWORKDAYS.INTL(MAX($K17,AO$9),MIN($M17,AO$9+6),'休みの日'!$D$4,'休みの日'!$B$7:$B$56)=0,"・",IF(IF(AO$9&lt;=$K17,0,_xlfn.NETWORKDAYS.INTL($K17,AO$9-1,'休みの日'!$D$4,'休みの日'!$B$7:$B$56))&lt;ROUND(N($O17)*N($Q17),0),"■","□")),""))</f>
        <v/>
      </c>
      <c r="AP17" s="30">
        <f>IF(OR($K17="",$M17="",AP$9=""),"",IF(AND($K17&lt;=AP$9+6,$M17&gt;=AP$9),IF(_xlfn.NETWORKDAYS.INTL(MAX($K17,AP$9),MIN($M17,AP$9+6),'休みの日'!$D$4,'休みの日'!$B$7:$B$56)=0,"・",IF(IF(AP$9&lt;=$K17,0,_xlfn.NETWORKDAYS.INTL($K17,AP$9-1,'休みの日'!$D$4,'休みの日'!$B$7:$B$56))&lt;ROUND(N($O17)*N($Q17),0),"■","□")),""))</f>
        <v/>
      </c>
      <c r="AQ17" s="30">
        <f>IF(OR($K17="",$M17="",AQ$9=""),"",IF(AND($K17&lt;=AQ$9+6,$M17&gt;=AQ$9),IF(_xlfn.NETWORKDAYS.INTL(MAX($K17,AQ$9),MIN($M17,AQ$9+6),'休みの日'!$D$4,'休みの日'!$B$7:$B$56)=0,"・",IF(IF(AQ$9&lt;=$K17,0,_xlfn.NETWORKDAYS.INTL($K17,AQ$9-1,'休みの日'!$D$4,'休みの日'!$B$7:$B$56))&lt;ROUND(N($O17)*N($Q17),0),"■","□")),""))</f>
        <v/>
      </c>
      <c r="AR17" s="30">
        <f>IF(OR($K17="",$M17="",AR$9=""),"",IF(AND($K17&lt;=AR$9+6,$M17&gt;=AR$9),IF(_xlfn.NETWORKDAYS.INTL(MAX($K17,AR$9),MIN($M17,AR$9+6),'休みの日'!$D$4,'休みの日'!$B$7:$B$56)=0,"・",IF(IF(AR$9&lt;=$K17,0,_xlfn.NETWORKDAYS.INTL($K17,AR$9-1,'休みの日'!$D$4,'休みの日'!$B$7:$B$56))&lt;ROUND(N($O17)*N($Q17),0),"■","□")),""))</f>
        <v/>
      </c>
      <c r="AS17" s="30">
        <f>IF(OR($K17="",$M17="",AS$9=""),"",IF(AND($K17&lt;=AS$9+6,$M17&gt;=AS$9),IF(_xlfn.NETWORKDAYS.INTL(MAX($K17,AS$9),MIN($M17,AS$9+6),'休みの日'!$D$4,'休みの日'!$B$7:$B$56)=0,"・",IF(IF(AS$9&lt;=$K17,0,_xlfn.NETWORKDAYS.INTL($K17,AS$9-1,'休みの日'!$D$4,'休みの日'!$B$7:$B$56))&lt;ROUND(N($O17)*N($Q17),0),"■","□")),""))</f>
        <v/>
      </c>
      <c r="AT17" s="30">
        <f>IF(OR($K17="",$M17="",AT$9=""),"",IF(AND($K17&lt;=AT$9+6,$M17&gt;=AT$9),IF(_xlfn.NETWORKDAYS.INTL(MAX($K17,AT$9),MIN($M17,AT$9+6),'休みの日'!$D$4,'休みの日'!$B$7:$B$56)=0,"・",IF(IF(AT$9&lt;=$K17,0,_xlfn.NETWORKDAYS.INTL($K17,AT$9-1,'休みの日'!$D$4,'休みの日'!$B$7:$B$56))&lt;ROUND(N($O17)*N($Q17),0),"■","□")),""))</f>
        <v/>
      </c>
      <c r="AU17" s="30">
        <f>IF(OR($K17="",$M17="",AU$9=""),"",IF(AND($K17&lt;=AU$9+6,$M17&gt;=AU$9),IF(_xlfn.NETWORKDAYS.INTL(MAX($K17,AU$9),MIN($M17,AU$9+6),'休みの日'!$D$4,'休みの日'!$B$7:$B$56)=0,"・",IF(IF(AU$9&lt;=$K17,0,_xlfn.NETWORKDAYS.INTL($K17,AU$9-1,'休みの日'!$D$4,'休みの日'!$B$7:$B$56))&lt;ROUND(N($O17)*N($Q17),0),"■","□")),""))</f>
        <v/>
      </c>
      <c r="AV17" s="30">
        <f>IF(OR($K17="",$M17="",AV$9=""),"",IF(AND($K17&lt;=AV$9+6,$M17&gt;=AV$9),IF(_xlfn.NETWORKDAYS.INTL(MAX($K17,AV$9),MIN($M17,AV$9+6),'休みの日'!$D$4,'休みの日'!$B$7:$B$56)=0,"・",IF(IF(AV$9&lt;=$K17,0,_xlfn.NETWORKDAYS.INTL($K17,AV$9-1,'休みの日'!$D$4,'休みの日'!$B$7:$B$56))&lt;ROUND(N($O17)*N($Q17),0),"■","□")),""))</f>
        <v/>
      </c>
      <c r="AW17" s="30">
        <f>IF(OR($K17="",$M17="",AW$9=""),"",IF(AND($K17&lt;=AW$9+6,$M17&gt;=AW$9),IF(_xlfn.NETWORKDAYS.INTL(MAX($K17,AW$9),MIN($M17,AW$9+6),'休みの日'!$D$4,'休みの日'!$B$7:$B$56)=0,"・",IF(IF(AW$9&lt;=$K17,0,_xlfn.NETWORKDAYS.INTL($K17,AW$9-1,'休みの日'!$D$4,'休みの日'!$B$7:$B$56))&lt;ROUND(N($O17)*N($Q17),0),"■","□")),""))</f>
        <v/>
      </c>
    </row>
    <row r="18" ht="22" customHeight="1">
      <c r="A18" s="22" t="inlineStr">
        <is>
          <t>9</t>
        </is>
      </c>
      <c r="B18" s="23" t="inlineStr">
        <is>
          <t>荷造り・いらない物の処分</t>
        </is>
      </c>
      <c r="C18" s="6" t="n"/>
      <c r="D18" s="6" t="n"/>
      <c r="E18" s="6" t="n"/>
      <c r="F18" s="6" t="n"/>
      <c r="G18" s="6" t="n"/>
      <c r="H18" s="6" t="n"/>
      <c r="I18" s="24" t="inlineStr">
        <is>
          <t>全員</t>
        </is>
      </c>
      <c r="J18" s="6" t="n"/>
      <c r="K18" s="25" t="n">
        <v>46356</v>
      </c>
      <c r="L18" s="6" t="n"/>
      <c r="M18" s="25" t="n">
        <v>46366</v>
      </c>
      <c r="N18" s="6" t="n"/>
      <c r="O18" s="26">
        <f>IF(OR($K18="",$M18=""),"",_xlfn.NETWORKDAYS.INTL($K18,$M18,'休みの日'!$D$4,'休みの日'!$B$7:$B$56))</f>
        <v/>
      </c>
      <c r="P18" s="9" t="n"/>
      <c r="Q18" s="27" t="n"/>
      <c r="R18" s="6" t="n"/>
      <c r="S18" s="28">
        <f>IF(OR($O18="",$AG$3=""),"",IF($O18&lt;=0,"",IF($AG$3&lt;$K18,0,IF($AG$3&gt;=$M18,1,_xlfn.NETWORKDAYS.INTL($K18,$AG$3,'休みの日'!$D$4,'休みの日'!$B$7:$B$56)/$O18))))</f>
        <v/>
      </c>
      <c r="T18" s="9" t="n"/>
      <c r="U18" s="29">
        <f>IF(OR($B18="",$K18="",$M18=""),"",IF(N($Q18)&gt;=1,"完了",IF($AG$3&gt;$M18,"遅れ",IF($AG$3&lt;$K18,IF(N($Q18)&gt;0,"予定どおり","着手前"),IF($S18="","",IF(ROUND(N($Q18)*100,1)-ROUND($S18*100,1)&lt;=-$AR$3,"遅れ",IF(N($Q18)&lt;$S18,"やや遅れ","予定どおり")))))))</f>
        <v/>
      </c>
      <c r="V18" s="9" t="n"/>
      <c r="W18" s="9" t="n"/>
      <c r="X18" s="30">
        <f>IF(OR($K18="",$M18="",X$9=""),"",IF(AND($K18&lt;=X$9+6,$M18&gt;=X$9),IF(_xlfn.NETWORKDAYS.INTL(MAX($K18,X$9),MIN($M18,X$9+6),'休みの日'!$D$4,'休みの日'!$B$7:$B$56)=0,"・",IF(IF(X$9&lt;=$K18,0,_xlfn.NETWORKDAYS.INTL($K18,X$9-1,'休みの日'!$D$4,'休みの日'!$B$7:$B$56))&lt;ROUND(N($O18)*N($Q18),0),"■","□")),""))</f>
        <v/>
      </c>
      <c r="Y18" s="30">
        <f>IF(OR($K18="",$M18="",Y$9=""),"",IF(AND($K18&lt;=Y$9+6,$M18&gt;=Y$9),IF(_xlfn.NETWORKDAYS.INTL(MAX($K18,Y$9),MIN($M18,Y$9+6),'休みの日'!$D$4,'休みの日'!$B$7:$B$56)=0,"・",IF(IF(Y$9&lt;=$K18,0,_xlfn.NETWORKDAYS.INTL($K18,Y$9-1,'休みの日'!$D$4,'休みの日'!$B$7:$B$56))&lt;ROUND(N($O18)*N($Q18),0),"■","□")),""))</f>
        <v/>
      </c>
      <c r="Z18" s="30">
        <f>IF(OR($K18="",$M18="",Z$9=""),"",IF(AND($K18&lt;=Z$9+6,$M18&gt;=Z$9),IF(_xlfn.NETWORKDAYS.INTL(MAX($K18,Z$9),MIN($M18,Z$9+6),'休みの日'!$D$4,'休みの日'!$B$7:$B$56)=0,"・",IF(IF(Z$9&lt;=$K18,0,_xlfn.NETWORKDAYS.INTL($K18,Z$9-1,'休みの日'!$D$4,'休みの日'!$B$7:$B$56))&lt;ROUND(N($O18)*N($Q18),0),"■","□")),""))</f>
        <v/>
      </c>
      <c r="AA18" s="30">
        <f>IF(OR($K18="",$M18="",AA$9=""),"",IF(AND($K18&lt;=AA$9+6,$M18&gt;=AA$9),IF(_xlfn.NETWORKDAYS.INTL(MAX($K18,AA$9),MIN($M18,AA$9+6),'休みの日'!$D$4,'休みの日'!$B$7:$B$56)=0,"・",IF(IF(AA$9&lt;=$K18,0,_xlfn.NETWORKDAYS.INTL($K18,AA$9-1,'休みの日'!$D$4,'休みの日'!$B$7:$B$56))&lt;ROUND(N($O18)*N($Q18),0),"■","□")),""))</f>
        <v/>
      </c>
      <c r="AB18" s="30">
        <f>IF(OR($K18="",$M18="",AB$9=""),"",IF(AND($K18&lt;=AB$9+6,$M18&gt;=AB$9),IF(_xlfn.NETWORKDAYS.INTL(MAX($K18,AB$9),MIN($M18,AB$9+6),'休みの日'!$D$4,'休みの日'!$B$7:$B$56)=0,"・",IF(IF(AB$9&lt;=$K18,0,_xlfn.NETWORKDAYS.INTL($K18,AB$9-1,'休みの日'!$D$4,'休みの日'!$B$7:$B$56))&lt;ROUND(N($O18)*N($Q18),0),"■","□")),""))</f>
        <v/>
      </c>
      <c r="AC18" s="30">
        <f>IF(OR($K18="",$M18="",AC$9=""),"",IF(AND($K18&lt;=AC$9+6,$M18&gt;=AC$9),IF(_xlfn.NETWORKDAYS.INTL(MAX($K18,AC$9),MIN($M18,AC$9+6),'休みの日'!$D$4,'休みの日'!$B$7:$B$56)=0,"・",IF(IF(AC$9&lt;=$K18,0,_xlfn.NETWORKDAYS.INTL($K18,AC$9-1,'休みの日'!$D$4,'休みの日'!$B$7:$B$56))&lt;ROUND(N($O18)*N($Q18),0),"■","□")),""))</f>
        <v/>
      </c>
      <c r="AD18" s="30">
        <f>IF(OR($K18="",$M18="",AD$9=""),"",IF(AND($K18&lt;=AD$9+6,$M18&gt;=AD$9),IF(_xlfn.NETWORKDAYS.INTL(MAX($K18,AD$9),MIN($M18,AD$9+6),'休みの日'!$D$4,'休みの日'!$B$7:$B$56)=0,"・",IF(IF(AD$9&lt;=$K18,0,_xlfn.NETWORKDAYS.INTL($K18,AD$9-1,'休みの日'!$D$4,'休みの日'!$B$7:$B$56))&lt;ROUND(N($O18)*N($Q18),0),"■","□")),""))</f>
        <v/>
      </c>
      <c r="AE18" s="30">
        <f>IF(OR($K18="",$M18="",AE$9=""),"",IF(AND($K18&lt;=AE$9+6,$M18&gt;=AE$9),IF(_xlfn.NETWORKDAYS.INTL(MAX($K18,AE$9),MIN($M18,AE$9+6),'休みの日'!$D$4,'休みの日'!$B$7:$B$56)=0,"・",IF(IF(AE$9&lt;=$K18,0,_xlfn.NETWORKDAYS.INTL($K18,AE$9-1,'休みの日'!$D$4,'休みの日'!$B$7:$B$56))&lt;ROUND(N($O18)*N($Q18),0),"■","□")),""))</f>
        <v/>
      </c>
      <c r="AF18" s="30">
        <f>IF(OR($K18="",$M18="",AF$9=""),"",IF(AND($K18&lt;=AF$9+6,$M18&gt;=AF$9),IF(_xlfn.NETWORKDAYS.INTL(MAX($K18,AF$9),MIN($M18,AF$9+6),'休みの日'!$D$4,'休みの日'!$B$7:$B$56)=0,"・",IF(IF(AF$9&lt;=$K18,0,_xlfn.NETWORKDAYS.INTL($K18,AF$9-1,'休みの日'!$D$4,'休みの日'!$B$7:$B$56))&lt;ROUND(N($O18)*N($Q18),0),"■","□")),""))</f>
        <v/>
      </c>
      <c r="AG18" s="30">
        <f>IF(OR($K18="",$M18="",AG$9=""),"",IF(AND($K18&lt;=AG$9+6,$M18&gt;=AG$9),IF(_xlfn.NETWORKDAYS.INTL(MAX($K18,AG$9),MIN($M18,AG$9+6),'休みの日'!$D$4,'休みの日'!$B$7:$B$56)=0,"・",IF(IF(AG$9&lt;=$K18,0,_xlfn.NETWORKDAYS.INTL($K18,AG$9-1,'休みの日'!$D$4,'休みの日'!$B$7:$B$56))&lt;ROUND(N($O18)*N($Q18),0),"■","□")),""))</f>
        <v/>
      </c>
      <c r="AH18" s="30">
        <f>IF(OR($K18="",$M18="",AH$9=""),"",IF(AND($K18&lt;=AH$9+6,$M18&gt;=AH$9),IF(_xlfn.NETWORKDAYS.INTL(MAX($K18,AH$9),MIN($M18,AH$9+6),'休みの日'!$D$4,'休みの日'!$B$7:$B$56)=0,"・",IF(IF(AH$9&lt;=$K18,0,_xlfn.NETWORKDAYS.INTL($K18,AH$9-1,'休みの日'!$D$4,'休みの日'!$B$7:$B$56))&lt;ROUND(N($O18)*N($Q18),0),"■","□")),""))</f>
        <v/>
      </c>
      <c r="AI18" s="30">
        <f>IF(OR($K18="",$M18="",AI$9=""),"",IF(AND($K18&lt;=AI$9+6,$M18&gt;=AI$9),IF(_xlfn.NETWORKDAYS.INTL(MAX($K18,AI$9),MIN($M18,AI$9+6),'休みの日'!$D$4,'休みの日'!$B$7:$B$56)=0,"・",IF(IF(AI$9&lt;=$K18,0,_xlfn.NETWORKDAYS.INTL($K18,AI$9-1,'休みの日'!$D$4,'休みの日'!$B$7:$B$56))&lt;ROUND(N($O18)*N($Q18),0),"■","□")),""))</f>
        <v/>
      </c>
      <c r="AJ18" s="30">
        <f>IF(OR($K18="",$M18="",AJ$9=""),"",IF(AND($K18&lt;=AJ$9+6,$M18&gt;=AJ$9),IF(_xlfn.NETWORKDAYS.INTL(MAX($K18,AJ$9),MIN($M18,AJ$9+6),'休みの日'!$D$4,'休みの日'!$B$7:$B$56)=0,"・",IF(IF(AJ$9&lt;=$K18,0,_xlfn.NETWORKDAYS.INTL($K18,AJ$9-1,'休みの日'!$D$4,'休みの日'!$B$7:$B$56))&lt;ROUND(N($O18)*N($Q18),0),"■","□")),""))</f>
        <v/>
      </c>
      <c r="AK18" s="30">
        <f>IF(OR($K18="",$M18="",AK$9=""),"",IF(AND($K18&lt;=AK$9+6,$M18&gt;=AK$9),IF(_xlfn.NETWORKDAYS.INTL(MAX($K18,AK$9),MIN($M18,AK$9+6),'休みの日'!$D$4,'休みの日'!$B$7:$B$56)=0,"・",IF(IF(AK$9&lt;=$K18,0,_xlfn.NETWORKDAYS.INTL($K18,AK$9-1,'休みの日'!$D$4,'休みの日'!$B$7:$B$56))&lt;ROUND(N($O18)*N($Q18),0),"■","□")),""))</f>
        <v/>
      </c>
      <c r="AL18" s="30">
        <f>IF(OR($K18="",$M18="",AL$9=""),"",IF(AND($K18&lt;=AL$9+6,$M18&gt;=AL$9),IF(_xlfn.NETWORKDAYS.INTL(MAX($K18,AL$9),MIN($M18,AL$9+6),'休みの日'!$D$4,'休みの日'!$B$7:$B$56)=0,"・",IF(IF(AL$9&lt;=$K18,0,_xlfn.NETWORKDAYS.INTL($K18,AL$9-1,'休みの日'!$D$4,'休みの日'!$B$7:$B$56))&lt;ROUND(N($O18)*N($Q18),0),"■","□")),""))</f>
        <v/>
      </c>
      <c r="AM18" s="30">
        <f>IF(OR($K18="",$M18="",AM$9=""),"",IF(AND($K18&lt;=AM$9+6,$M18&gt;=AM$9),IF(_xlfn.NETWORKDAYS.INTL(MAX($K18,AM$9),MIN($M18,AM$9+6),'休みの日'!$D$4,'休みの日'!$B$7:$B$56)=0,"・",IF(IF(AM$9&lt;=$K18,0,_xlfn.NETWORKDAYS.INTL($K18,AM$9-1,'休みの日'!$D$4,'休みの日'!$B$7:$B$56))&lt;ROUND(N($O18)*N($Q18),0),"■","□")),""))</f>
        <v/>
      </c>
      <c r="AN18" s="30">
        <f>IF(OR($K18="",$M18="",AN$9=""),"",IF(AND($K18&lt;=AN$9+6,$M18&gt;=AN$9),IF(_xlfn.NETWORKDAYS.INTL(MAX($K18,AN$9),MIN($M18,AN$9+6),'休みの日'!$D$4,'休みの日'!$B$7:$B$56)=0,"・",IF(IF(AN$9&lt;=$K18,0,_xlfn.NETWORKDAYS.INTL($K18,AN$9-1,'休みの日'!$D$4,'休みの日'!$B$7:$B$56))&lt;ROUND(N($O18)*N($Q18),0),"■","□")),""))</f>
        <v/>
      </c>
      <c r="AO18" s="30">
        <f>IF(OR($K18="",$M18="",AO$9=""),"",IF(AND($K18&lt;=AO$9+6,$M18&gt;=AO$9),IF(_xlfn.NETWORKDAYS.INTL(MAX($K18,AO$9),MIN($M18,AO$9+6),'休みの日'!$D$4,'休みの日'!$B$7:$B$56)=0,"・",IF(IF(AO$9&lt;=$K18,0,_xlfn.NETWORKDAYS.INTL($K18,AO$9-1,'休みの日'!$D$4,'休みの日'!$B$7:$B$56))&lt;ROUND(N($O18)*N($Q18),0),"■","□")),""))</f>
        <v/>
      </c>
      <c r="AP18" s="30">
        <f>IF(OR($K18="",$M18="",AP$9=""),"",IF(AND($K18&lt;=AP$9+6,$M18&gt;=AP$9),IF(_xlfn.NETWORKDAYS.INTL(MAX($K18,AP$9),MIN($M18,AP$9+6),'休みの日'!$D$4,'休みの日'!$B$7:$B$56)=0,"・",IF(IF(AP$9&lt;=$K18,0,_xlfn.NETWORKDAYS.INTL($K18,AP$9-1,'休みの日'!$D$4,'休みの日'!$B$7:$B$56))&lt;ROUND(N($O18)*N($Q18),0),"■","□")),""))</f>
        <v/>
      </c>
      <c r="AQ18" s="30">
        <f>IF(OR($K18="",$M18="",AQ$9=""),"",IF(AND($K18&lt;=AQ$9+6,$M18&gt;=AQ$9),IF(_xlfn.NETWORKDAYS.INTL(MAX($K18,AQ$9),MIN($M18,AQ$9+6),'休みの日'!$D$4,'休みの日'!$B$7:$B$56)=0,"・",IF(IF(AQ$9&lt;=$K18,0,_xlfn.NETWORKDAYS.INTL($K18,AQ$9-1,'休みの日'!$D$4,'休みの日'!$B$7:$B$56))&lt;ROUND(N($O18)*N($Q18),0),"■","□")),""))</f>
        <v/>
      </c>
      <c r="AR18" s="30">
        <f>IF(OR($K18="",$M18="",AR$9=""),"",IF(AND($K18&lt;=AR$9+6,$M18&gt;=AR$9),IF(_xlfn.NETWORKDAYS.INTL(MAX($K18,AR$9),MIN($M18,AR$9+6),'休みの日'!$D$4,'休みの日'!$B$7:$B$56)=0,"・",IF(IF(AR$9&lt;=$K18,0,_xlfn.NETWORKDAYS.INTL($K18,AR$9-1,'休みの日'!$D$4,'休みの日'!$B$7:$B$56))&lt;ROUND(N($O18)*N($Q18),0),"■","□")),""))</f>
        <v/>
      </c>
      <c r="AS18" s="30">
        <f>IF(OR($K18="",$M18="",AS$9=""),"",IF(AND($K18&lt;=AS$9+6,$M18&gt;=AS$9),IF(_xlfn.NETWORKDAYS.INTL(MAX($K18,AS$9),MIN($M18,AS$9+6),'休みの日'!$D$4,'休みの日'!$B$7:$B$56)=0,"・",IF(IF(AS$9&lt;=$K18,0,_xlfn.NETWORKDAYS.INTL($K18,AS$9-1,'休みの日'!$D$4,'休みの日'!$B$7:$B$56))&lt;ROUND(N($O18)*N($Q18),0),"■","□")),""))</f>
        <v/>
      </c>
      <c r="AT18" s="30">
        <f>IF(OR($K18="",$M18="",AT$9=""),"",IF(AND($K18&lt;=AT$9+6,$M18&gt;=AT$9),IF(_xlfn.NETWORKDAYS.INTL(MAX($K18,AT$9),MIN($M18,AT$9+6),'休みの日'!$D$4,'休みの日'!$B$7:$B$56)=0,"・",IF(IF(AT$9&lt;=$K18,0,_xlfn.NETWORKDAYS.INTL($K18,AT$9-1,'休みの日'!$D$4,'休みの日'!$B$7:$B$56))&lt;ROUND(N($O18)*N($Q18),0),"■","□")),""))</f>
        <v/>
      </c>
      <c r="AU18" s="30">
        <f>IF(OR($K18="",$M18="",AU$9=""),"",IF(AND($K18&lt;=AU$9+6,$M18&gt;=AU$9),IF(_xlfn.NETWORKDAYS.INTL(MAX($K18,AU$9),MIN($M18,AU$9+6),'休みの日'!$D$4,'休みの日'!$B$7:$B$56)=0,"・",IF(IF(AU$9&lt;=$K18,0,_xlfn.NETWORKDAYS.INTL($K18,AU$9-1,'休みの日'!$D$4,'休みの日'!$B$7:$B$56))&lt;ROUND(N($O18)*N($Q18),0),"■","□")),""))</f>
        <v/>
      </c>
      <c r="AV18" s="30">
        <f>IF(OR($K18="",$M18="",AV$9=""),"",IF(AND($K18&lt;=AV$9+6,$M18&gt;=AV$9),IF(_xlfn.NETWORKDAYS.INTL(MAX($K18,AV$9),MIN($M18,AV$9+6),'休みの日'!$D$4,'休みの日'!$B$7:$B$56)=0,"・",IF(IF(AV$9&lt;=$K18,0,_xlfn.NETWORKDAYS.INTL($K18,AV$9-1,'休みの日'!$D$4,'休みの日'!$B$7:$B$56))&lt;ROUND(N($O18)*N($Q18),0),"■","□")),""))</f>
        <v/>
      </c>
      <c r="AW18" s="30">
        <f>IF(OR($K18="",$M18="",AW$9=""),"",IF(AND($K18&lt;=AW$9+6,$M18&gt;=AW$9),IF(_xlfn.NETWORKDAYS.INTL(MAX($K18,AW$9),MIN($M18,AW$9+6),'休みの日'!$D$4,'休みの日'!$B$7:$B$56)=0,"・",IF(IF(AW$9&lt;=$K18,0,_xlfn.NETWORKDAYS.INTL($K18,AW$9-1,'休みの日'!$D$4,'休みの日'!$B$7:$B$56))&lt;ROUND(N($O18)*N($Q18),0),"■","□")),""))</f>
        <v/>
      </c>
    </row>
    <row r="19" ht="22" customHeight="1">
      <c r="A19" s="22" t="inlineStr">
        <is>
          <t>10</t>
        </is>
      </c>
      <c r="B19" s="23" t="inlineStr">
        <is>
          <t>引っ越し</t>
        </is>
      </c>
      <c r="C19" s="6" t="n"/>
      <c r="D19" s="6" t="n"/>
      <c r="E19" s="6" t="n"/>
      <c r="F19" s="6" t="n"/>
      <c r="G19" s="6" t="n"/>
      <c r="H19" s="6" t="n"/>
      <c r="I19" s="24" t="inlineStr">
        <is>
          <t>引越会社</t>
        </is>
      </c>
      <c r="J19" s="6" t="n"/>
      <c r="K19" s="25" t="n">
        <v>46367</v>
      </c>
      <c r="L19" s="6" t="n"/>
      <c r="M19" s="25" t="n">
        <v>46367</v>
      </c>
      <c r="N19" s="6" t="n"/>
      <c r="O19" s="26">
        <f>IF(OR($K19="",$M19=""),"",_xlfn.NETWORKDAYS.INTL($K19,$M19,'休みの日'!$D$4,'休みの日'!$B$7:$B$56))</f>
        <v/>
      </c>
      <c r="P19" s="9" t="n"/>
      <c r="Q19" s="27" t="n"/>
      <c r="R19" s="6" t="n"/>
      <c r="S19" s="28">
        <f>IF(OR($O19="",$AG$3=""),"",IF($O19&lt;=0,"",IF($AG$3&lt;$K19,0,IF($AG$3&gt;=$M19,1,_xlfn.NETWORKDAYS.INTL($K19,$AG$3,'休みの日'!$D$4,'休みの日'!$B$7:$B$56)/$O19))))</f>
        <v/>
      </c>
      <c r="T19" s="9" t="n"/>
      <c r="U19" s="29">
        <f>IF(OR($B19="",$K19="",$M19=""),"",IF(N($Q19)&gt;=1,"完了",IF($AG$3&gt;$M19,"遅れ",IF($AG$3&lt;$K19,IF(N($Q19)&gt;0,"予定どおり","着手前"),IF($S19="","",IF(ROUND(N($Q19)*100,1)-ROUND($S19*100,1)&lt;=-$AR$3,"遅れ",IF(N($Q19)&lt;$S19,"やや遅れ","予定どおり")))))))</f>
        <v/>
      </c>
      <c r="V19" s="9" t="n"/>
      <c r="W19" s="9" t="n"/>
      <c r="X19" s="30">
        <f>IF(OR($K19="",$M19="",X$9=""),"",IF(AND($K19&lt;=X$9+6,$M19&gt;=X$9),IF(_xlfn.NETWORKDAYS.INTL(MAX($K19,X$9),MIN($M19,X$9+6),'休みの日'!$D$4,'休みの日'!$B$7:$B$56)=0,"・",IF(IF(X$9&lt;=$K19,0,_xlfn.NETWORKDAYS.INTL($K19,X$9-1,'休みの日'!$D$4,'休みの日'!$B$7:$B$56))&lt;ROUND(N($O19)*N($Q19),0),"■","□")),""))</f>
        <v/>
      </c>
      <c r="Y19" s="30">
        <f>IF(OR($K19="",$M19="",Y$9=""),"",IF(AND($K19&lt;=Y$9+6,$M19&gt;=Y$9),IF(_xlfn.NETWORKDAYS.INTL(MAX($K19,Y$9),MIN($M19,Y$9+6),'休みの日'!$D$4,'休みの日'!$B$7:$B$56)=0,"・",IF(IF(Y$9&lt;=$K19,0,_xlfn.NETWORKDAYS.INTL($K19,Y$9-1,'休みの日'!$D$4,'休みの日'!$B$7:$B$56))&lt;ROUND(N($O19)*N($Q19),0),"■","□")),""))</f>
        <v/>
      </c>
      <c r="Z19" s="30">
        <f>IF(OR($K19="",$M19="",Z$9=""),"",IF(AND($K19&lt;=Z$9+6,$M19&gt;=Z$9),IF(_xlfn.NETWORKDAYS.INTL(MAX($K19,Z$9),MIN($M19,Z$9+6),'休みの日'!$D$4,'休みの日'!$B$7:$B$56)=0,"・",IF(IF(Z$9&lt;=$K19,0,_xlfn.NETWORKDAYS.INTL($K19,Z$9-1,'休みの日'!$D$4,'休みの日'!$B$7:$B$56))&lt;ROUND(N($O19)*N($Q19),0),"■","□")),""))</f>
        <v/>
      </c>
      <c r="AA19" s="30">
        <f>IF(OR($K19="",$M19="",AA$9=""),"",IF(AND($K19&lt;=AA$9+6,$M19&gt;=AA$9),IF(_xlfn.NETWORKDAYS.INTL(MAX($K19,AA$9),MIN($M19,AA$9+6),'休みの日'!$D$4,'休みの日'!$B$7:$B$56)=0,"・",IF(IF(AA$9&lt;=$K19,0,_xlfn.NETWORKDAYS.INTL($K19,AA$9-1,'休みの日'!$D$4,'休みの日'!$B$7:$B$56))&lt;ROUND(N($O19)*N($Q19),0),"■","□")),""))</f>
        <v/>
      </c>
      <c r="AB19" s="30">
        <f>IF(OR($K19="",$M19="",AB$9=""),"",IF(AND($K19&lt;=AB$9+6,$M19&gt;=AB$9),IF(_xlfn.NETWORKDAYS.INTL(MAX($K19,AB$9),MIN($M19,AB$9+6),'休みの日'!$D$4,'休みの日'!$B$7:$B$56)=0,"・",IF(IF(AB$9&lt;=$K19,0,_xlfn.NETWORKDAYS.INTL($K19,AB$9-1,'休みの日'!$D$4,'休みの日'!$B$7:$B$56))&lt;ROUND(N($O19)*N($Q19),0),"■","□")),""))</f>
        <v/>
      </c>
      <c r="AC19" s="30">
        <f>IF(OR($K19="",$M19="",AC$9=""),"",IF(AND($K19&lt;=AC$9+6,$M19&gt;=AC$9),IF(_xlfn.NETWORKDAYS.INTL(MAX($K19,AC$9),MIN($M19,AC$9+6),'休みの日'!$D$4,'休みの日'!$B$7:$B$56)=0,"・",IF(IF(AC$9&lt;=$K19,0,_xlfn.NETWORKDAYS.INTL($K19,AC$9-1,'休みの日'!$D$4,'休みの日'!$B$7:$B$56))&lt;ROUND(N($O19)*N($Q19),0),"■","□")),""))</f>
        <v/>
      </c>
      <c r="AD19" s="30">
        <f>IF(OR($K19="",$M19="",AD$9=""),"",IF(AND($K19&lt;=AD$9+6,$M19&gt;=AD$9),IF(_xlfn.NETWORKDAYS.INTL(MAX($K19,AD$9),MIN($M19,AD$9+6),'休みの日'!$D$4,'休みの日'!$B$7:$B$56)=0,"・",IF(IF(AD$9&lt;=$K19,0,_xlfn.NETWORKDAYS.INTL($K19,AD$9-1,'休みの日'!$D$4,'休みの日'!$B$7:$B$56))&lt;ROUND(N($O19)*N($Q19),0),"■","□")),""))</f>
        <v/>
      </c>
      <c r="AE19" s="30">
        <f>IF(OR($K19="",$M19="",AE$9=""),"",IF(AND($K19&lt;=AE$9+6,$M19&gt;=AE$9),IF(_xlfn.NETWORKDAYS.INTL(MAX($K19,AE$9),MIN($M19,AE$9+6),'休みの日'!$D$4,'休みの日'!$B$7:$B$56)=0,"・",IF(IF(AE$9&lt;=$K19,0,_xlfn.NETWORKDAYS.INTL($K19,AE$9-1,'休みの日'!$D$4,'休みの日'!$B$7:$B$56))&lt;ROUND(N($O19)*N($Q19),0),"■","□")),""))</f>
        <v/>
      </c>
      <c r="AF19" s="30">
        <f>IF(OR($K19="",$M19="",AF$9=""),"",IF(AND($K19&lt;=AF$9+6,$M19&gt;=AF$9),IF(_xlfn.NETWORKDAYS.INTL(MAX($K19,AF$9),MIN($M19,AF$9+6),'休みの日'!$D$4,'休みの日'!$B$7:$B$56)=0,"・",IF(IF(AF$9&lt;=$K19,0,_xlfn.NETWORKDAYS.INTL($K19,AF$9-1,'休みの日'!$D$4,'休みの日'!$B$7:$B$56))&lt;ROUND(N($O19)*N($Q19),0),"■","□")),""))</f>
        <v/>
      </c>
      <c r="AG19" s="30">
        <f>IF(OR($K19="",$M19="",AG$9=""),"",IF(AND($K19&lt;=AG$9+6,$M19&gt;=AG$9),IF(_xlfn.NETWORKDAYS.INTL(MAX($K19,AG$9),MIN($M19,AG$9+6),'休みの日'!$D$4,'休みの日'!$B$7:$B$56)=0,"・",IF(IF(AG$9&lt;=$K19,0,_xlfn.NETWORKDAYS.INTL($K19,AG$9-1,'休みの日'!$D$4,'休みの日'!$B$7:$B$56))&lt;ROUND(N($O19)*N($Q19),0),"■","□")),""))</f>
        <v/>
      </c>
      <c r="AH19" s="30">
        <f>IF(OR($K19="",$M19="",AH$9=""),"",IF(AND($K19&lt;=AH$9+6,$M19&gt;=AH$9),IF(_xlfn.NETWORKDAYS.INTL(MAX($K19,AH$9),MIN($M19,AH$9+6),'休みの日'!$D$4,'休みの日'!$B$7:$B$56)=0,"・",IF(IF(AH$9&lt;=$K19,0,_xlfn.NETWORKDAYS.INTL($K19,AH$9-1,'休みの日'!$D$4,'休みの日'!$B$7:$B$56))&lt;ROUND(N($O19)*N($Q19),0),"■","□")),""))</f>
        <v/>
      </c>
      <c r="AI19" s="30">
        <f>IF(OR($K19="",$M19="",AI$9=""),"",IF(AND($K19&lt;=AI$9+6,$M19&gt;=AI$9),IF(_xlfn.NETWORKDAYS.INTL(MAX($K19,AI$9),MIN($M19,AI$9+6),'休みの日'!$D$4,'休みの日'!$B$7:$B$56)=0,"・",IF(IF(AI$9&lt;=$K19,0,_xlfn.NETWORKDAYS.INTL($K19,AI$9-1,'休みの日'!$D$4,'休みの日'!$B$7:$B$56))&lt;ROUND(N($O19)*N($Q19),0),"■","□")),""))</f>
        <v/>
      </c>
      <c r="AJ19" s="30">
        <f>IF(OR($K19="",$M19="",AJ$9=""),"",IF(AND($K19&lt;=AJ$9+6,$M19&gt;=AJ$9),IF(_xlfn.NETWORKDAYS.INTL(MAX($K19,AJ$9),MIN($M19,AJ$9+6),'休みの日'!$D$4,'休みの日'!$B$7:$B$56)=0,"・",IF(IF(AJ$9&lt;=$K19,0,_xlfn.NETWORKDAYS.INTL($K19,AJ$9-1,'休みの日'!$D$4,'休みの日'!$B$7:$B$56))&lt;ROUND(N($O19)*N($Q19),0),"■","□")),""))</f>
        <v/>
      </c>
      <c r="AK19" s="30">
        <f>IF(OR($K19="",$M19="",AK$9=""),"",IF(AND($K19&lt;=AK$9+6,$M19&gt;=AK$9),IF(_xlfn.NETWORKDAYS.INTL(MAX($K19,AK$9),MIN($M19,AK$9+6),'休みの日'!$D$4,'休みの日'!$B$7:$B$56)=0,"・",IF(IF(AK$9&lt;=$K19,0,_xlfn.NETWORKDAYS.INTL($K19,AK$9-1,'休みの日'!$D$4,'休みの日'!$B$7:$B$56))&lt;ROUND(N($O19)*N($Q19),0),"■","□")),""))</f>
        <v/>
      </c>
      <c r="AL19" s="30">
        <f>IF(OR($K19="",$M19="",AL$9=""),"",IF(AND($K19&lt;=AL$9+6,$M19&gt;=AL$9),IF(_xlfn.NETWORKDAYS.INTL(MAX($K19,AL$9),MIN($M19,AL$9+6),'休みの日'!$D$4,'休みの日'!$B$7:$B$56)=0,"・",IF(IF(AL$9&lt;=$K19,0,_xlfn.NETWORKDAYS.INTL($K19,AL$9-1,'休みの日'!$D$4,'休みの日'!$B$7:$B$56))&lt;ROUND(N($O19)*N($Q19),0),"■","□")),""))</f>
        <v/>
      </c>
      <c r="AM19" s="30">
        <f>IF(OR($K19="",$M19="",AM$9=""),"",IF(AND($K19&lt;=AM$9+6,$M19&gt;=AM$9),IF(_xlfn.NETWORKDAYS.INTL(MAX($K19,AM$9),MIN($M19,AM$9+6),'休みの日'!$D$4,'休みの日'!$B$7:$B$56)=0,"・",IF(IF(AM$9&lt;=$K19,0,_xlfn.NETWORKDAYS.INTL($K19,AM$9-1,'休みの日'!$D$4,'休みの日'!$B$7:$B$56))&lt;ROUND(N($O19)*N($Q19),0),"■","□")),""))</f>
        <v/>
      </c>
      <c r="AN19" s="30">
        <f>IF(OR($K19="",$M19="",AN$9=""),"",IF(AND($K19&lt;=AN$9+6,$M19&gt;=AN$9),IF(_xlfn.NETWORKDAYS.INTL(MAX($K19,AN$9),MIN($M19,AN$9+6),'休みの日'!$D$4,'休みの日'!$B$7:$B$56)=0,"・",IF(IF(AN$9&lt;=$K19,0,_xlfn.NETWORKDAYS.INTL($K19,AN$9-1,'休みの日'!$D$4,'休みの日'!$B$7:$B$56))&lt;ROUND(N($O19)*N($Q19),0),"■","□")),""))</f>
        <v/>
      </c>
      <c r="AO19" s="30">
        <f>IF(OR($K19="",$M19="",AO$9=""),"",IF(AND($K19&lt;=AO$9+6,$M19&gt;=AO$9),IF(_xlfn.NETWORKDAYS.INTL(MAX($K19,AO$9),MIN($M19,AO$9+6),'休みの日'!$D$4,'休みの日'!$B$7:$B$56)=0,"・",IF(IF(AO$9&lt;=$K19,0,_xlfn.NETWORKDAYS.INTL($K19,AO$9-1,'休みの日'!$D$4,'休みの日'!$B$7:$B$56))&lt;ROUND(N($O19)*N($Q19),0),"■","□")),""))</f>
        <v/>
      </c>
      <c r="AP19" s="30">
        <f>IF(OR($K19="",$M19="",AP$9=""),"",IF(AND($K19&lt;=AP$9+6,$M19&gt;=AP$9),IF(_xlfn.NETWORKDAYS.INTL(MAX($K19,AP$9),MIN($M19,AP$9+6),'休みの日'!$D$4,'休みの日'!$B$7:$B$56)=0,"・",IF(IF(AP$9&lt;=$K19,0,_xlfn.NETWORKDAYS.INTL($K19,AP$9-1,'休みの日'!$D$4,'休みの日'!$B$7:$B$56))&lt;ROUND(N($O19)*N($Q19),0),"■","□")),""))</f>
        <v/>
      </c>
      <c r="AQ19" s="30">
        <f>IF(OR($K19="",$M19="",AQ$9=""),"",IF(AND($K19&lt;=AQ$9+6,$M19&gt;=AQ$9),IF(_xlfn.NETWORKDAYS.INTL(MAX($K19,AQ$9),MIN($M19,AQ$9+6),'休みの日'!$D$4,'休みの日'!$B$7:$B$56)=0,"・",IF(IF(AQ$9&lt;=$K19,0,_xlfn.NETWORKDAYS.INTL($K19,AQ$9-1,'休みの日'!$D$4,'休みの日'!$B$7:$B$56))&lt;ROUND(N($O19)*N($Q19),0),"■","□")),""))</f>
        <v/>
      </c>
      <c r="AR19" s="30">
        <f>IF(OR($K19="",$M19="",AR$9=""),"",IF(AND($K19&lt;=AR$9+6,$M19&gt;=AR$9),IF(_xlfn.NETWORKDAYS.INTL(MAX($K19,AR$9),MIN($M19,AR$9+6),'休みの日'!$D$4,'休みの日'!$B$7:$B$56)=0,"・",IF(IF(AR$9&lt;=$K19,0,_xlfn.NETWORKDAYS.INTL($K19,AR$9-1,'休みの日'!$D$4,'休みの日'!$B$7:$B$56))&lt;ROUND(N($O19)*N($Q19),0),"■","□")),""))</f>
        <v/>
      </c>
      <c r="AS19" s="30">
        <f>IF(OR($K19="",$M19="",AS$9=""),"",IF(AND($K19&lt;=AS$9+6,$M19&gt;=AS$9),IF(_xlfn.NETWORKDAYS.INTL(MAX($K19,AS$9),MIN($M19,AS$9+6),'休みの日'!$D$4,'休みの日'!$B$7:$B$56)=0,"・",IF(IF(AS$9&lt;=$K19,0,_xlfn.NETWORKDAYS.INTL($K19,AS$9-1,'休みの日'!$D$4,'休みの日'!$B$7:$B$56))&lt;ROUND(N($O19)*N($Q19),0),"■","□")),""))</f>
        <v/>
      </c>
      <c r="AT19" s="30">
        <f>IF(OR($K19="",$M19="",AT$9=""),"",IF(AND($K19&lt;=AT$9+6,$M19&gt;=AT$9),IF(_xlfn.NETWORKDAYS.INTL(MAX($K19,AT$9),MIN($M19,AT$9+6),'休みの日'!$D$4,'休みの日'!$B$7:$B$56)=0,"・",IF(IF(AT$9&lt;=$K19,0,_xlfn.NETWORKDAYS.INTL($K19,AT$9-1,'休みの日'!$D$4,'休みの日'!$B$7:$B$56))&lt;ROUND(N($O19)*N($Q19),0),"■","□")),""))</f>
        <v/>
      </c>
      <c r="AU19" s="30">
        <f>IF(OR($K19="",$M19="",AU$9=""),"",IF(AND($K19&lt;=AU$9+6,$M19&gt;=AU$9),IF(_xlfn.NETWORKDAYS.INTL(MAX($K19,AU$9),MIN($M19,AU$9+6),'休みの日'!$D$4,'休みの日'!$B$7:$B$56)=0,"・",IF(IF(AU$9&lt;=$K19,0,_xlfn.NETWORKDAYS.INTL($K19,AU$9-1,'休みの日'!$D$4,'休みの日'!$B$7:$B$56))&lt;ROUND(N($O19)*N($Q19),0),"■","□")),""))</f>
        <v/>
      </c>
      <c r="AV19" s="30">
        <f>IF(OR($K19="",$M19="",AV$9=""),"",IF(AND($K19&lt;=AV$9+6,$M19&gt;=AV$9),IF(_xlfn.NETWORKDAYS.INTL(MAX($K19,AV$9),MIN($M19,AV$9+6),'休みの日'!$D$4,'休みの日'!$B$7:$B$56)=0,"・",IF(IF(AV$9&lt;=$K19,0,_xlfn.NETWORKDAYS.INTL($K19,AV$9-1,'休みの日'!$D$4,'休みの日'!$B$7:$B$56))&lt;ROUND(N($O19)*N($Q19),0),"■","□")),""))</f>
        <v/>
      </c>
      <c r="AW19" s="30">
        <f>IF(OR($K19="",$M19="",AW$9=""),"",IF(AND($K19&lt;=AW$9+6,$M19&gt;=AW$9),IF(_xlfn.NETWORKDAYS.INTL(MAX($K19,AW$9),MIN($M19,AW$9+6),'休みの日'!$D$4,'休みの日'!$B$7:$B$56)=0,"・",IF(IF(AW$9&lt;=$K19,0,_xlfn.NETWORKDAYS.INTL($K19,AW$9-1,'休みの日'!$D$4,'休みの日'!$B$7:$B$56))&lt;ROUND(N($O19)*N($Q19),0),"■","□")),""))</f>
        <v/>
      </c>
    </row>
    <row r="20" ht="35" customHeight="1">
      <c r="A20" s="22" t="inlineStr">
        <is>
          <t>11</t>
        </is>
      </c>
      <c r="B20" s="23" t="inlineStr">
        <is>
          <t>旧オフィスの原状回復・明け渡し</t>
        </is>
      </c>
      <c r="C20" s="6" t="n"/>
      <c r="D20" s="6" t="n"/>
      <c r="E20" s="6" t="n"/>
      <c r="F20" s="6" t="n"/>
      <c r="G20" s="6" t="n"/>
      <c r="H20" s="6" t="n"/>
      <c r="I20" s="24" t="inlineStr">
        <is>
          <t>佐野</t>
        </is>
      </c>
      <c r="J20" s="6" t="n"/>
      <c r="K20" s="25" t="n">
        <v>46370</v>
      </c>
      <c r="L20" s="6" t="n"/>
      <c r="M20" s="25" t="n">
        <v>46381</v>
      </c>
      <c r="N20" s="6" t="n"/>
      <c r="O20" s="26">
        <f>IF(OR($K20="",$M20=""),"",_xlfn.NETWORKDAYS.INTL($K20,$M20,'休みの日'!$D$4,'休みの日'!$B$7:$B$56))</f>
        <v/>
      </c>
      <c r="P20" s="9" t="n"/>
      <c r="Q20" s="27" t="n"/>
      <c r="R20" s="6" t="n"/>
      <c r="S20" s="28">
        <f>IF(OR($O20="",$AG$3=""),"",IF($O20&lt;=0,"",IF($AG$3&lt;$K20,0,IF($AG$3&gt;=$M20,1,_xlfn.NETWORKDAYS.INTL($K20,$AG$3,'休みの日'!$D$4,'休みの日'!$B$7:$B$56)/$O20))))</f>
        <v/>
      </c>
      <c r="T20" s="9" t="n"/>
      <c r="U20" s="29">
        <f>IF(OR($B20="",$K20="",$M20=""),"",IF(N($Q20)&gt;=1,"完了",IF($AG$3&gt;$M20,"遅れ",IF($AG$3&lt;$K20,IF(N($Q20)&gt;0,"予定どおり","着手前"),IF($S20="","",IF(ROUND(N($Q20)*100,1)-ROUND($S20*100,1)&lt;=-$AR$3,"遅れ",IF(N($Q20)&lt;$S20,"やや遅れ","予定どおり")))))))</f>
        <v/>
      </c>
      <c r="V20" s="9" t="n"/>
      <c r="W20" s="9" t="n"/>
      <c r="X20" s="30">
        <f>IF(OR($K20="",$M20="",X$9=""),"",IF(AND($K20&lt;=X$9+6,$M20&gt;=X$9),IF(_xlfn.NETWORKDAYS.INTL(MAX($K20,X$9),MIN($M20,X$9+6),'休みの日'!$D$4,'休みの日'!$B$7:$B$56)=0,"・",IF(IF(X$9&lt;=$K20,0,_xlfn.NETWORKDAYS.INTL($K20,X$9-1,'休みの日'!$D$4,'休みの日'!$B$7:$B$56))&lt;ROUND(N($O20)*N($Q20),0),"■","□")),""))</f>
        <v/>
      </c>
      <c r="Y20" s="30">
        <f>IF(OR($K20="",$M20="",Y$9=""),"",IF(AND($K20&lt;=Y$9+6,$M20&gt;=Y$9),IF(_xlfn.NETWORKDAYS.INTL(MAX($K20,Y$9),MIN($M20,Y$9+6),'休みの日'!$D$4,'休みの日'!$B$7:$B$56)=0,"・",IF(IF(Y$9&lt;=$K20,0,_xlfn.NETWORKDAYS.INTL($K20,Y$9-1,'休みの日'!$D$4,'休みの日'!$B$7:$B$56))&lt;ROUND(N($O20)*N($Q20),0),"■","□")),""))</f>
        <v/>
      </c>
      <c r="Z20" s="30">
        <f>IF(OR($K20="",$M20="",Z$9=""),"",IF(AND($K20&lt;=Z$9+6,$M20&gt;=Z$9),IF(_xlfn.NETWORKDAYS.INTL(MAX($K20,Z$9),MIN($M20,Z$9+6),'休みの日'!$D$4,'休みの日'!$B$7:$B$56)=0,"・",IF(IF(Z$9&lt;=$K20,0,_xlfn.NETWORKDAYS.INTL($K20,Z$9-1,'休みの日'!$D$4,'休みの日'!$B$7:$B$56))&lt;ROUND(N($O20)*N($Q20),0),"■","□")),""))</f>
        <v/>
      </c>
      <c r="AA20" s="30">
        <f>IF(OR($K20="",$M20="",AA$9=""),"",IF(AND($K20&lt;=AA$9+6,$M20&gt;=AA$9),IF(_xlfn.NETWORKDAYS.INTL(MAX($K20,AA$9),MIN($M20,AA$9+6),'休みの日'!$D$4,'休みの日'!$B$7:$B$56)=0,"・",IF(IF(AA$9&lt;=$K20,0,_xlfn.NETWORKDAYS.INTL($K20,AA$9-1,'休みの日'!$D$4,'休みの日'!$B$7:$B$56))&lt;ROUND(N($O20)*N($Q20),0),"■","□")),""))</f>
        <v/>
      </c>
      <c r="AB20" s="30">
        <f>IF(OR($K20="",$M20="",AB$9=""),"",IF(AND($K20&lt;=AB$9+6,$M20&gt;=AB$9),IF(_xlfn.NETWORKDAYS.INTL(MAX($K20,AB$9),MIN($M20,AB$9+6),'休みの日'!$D$4,'休みの日'!$B$7:$B$56)=0,"・",IF(IF(AB$9&lt;=$K20,0,_xlfn.NETWORKDAYS.INTL($K20,AB$9-1,'休みの日'!$D$4,'休みの日'!$B$7:$B$56))&lt;ROUND(N($O20)*N($Q20),0),"■","□")),""))</f>
        <v/>
      </c>
      <c r="AC20" s="30">
        <f>IF(OR($K20="",$M20="",AC$9=""),"",IF(AND($K20&lt;=AC$9+6,$M20&gt;=AC$9),IF(_xlfn.NETWORKDAYS.INTL(MAX($K20,AC$9),MIN($M20,AC$9+6),'休みの日'!$D$4,'休みの日'!$B$7:$B$56)=0,"・",IF(IF(AC$9&lt;=$K20,0,_xlfn.NETWORKDAYS.INTL($K20,AC$9-1,'休みの日'!$D$4,'休みの日'!$B$7:$B$56))&lt;ROUND(N($O20)*N($Q20),0),"■","□")),""))</f>
        <v/>
      </c>
      <c r="AD20" s="30">
        <f>IF(OR($K20="",$M20="",AD$9=""),"",IF(AND($K20&lt;=AD$9+6,$M20&gt;=AD$9),IF(_xlfn.NETWORKDAYS.INTL(MAX($K20,AD$9),MIN($M20,AD$9+6),'休みの日'!$D$4,'休みの日'!$B$7:$B$56)=0,"・",IF(IF(AD$9&lt;=$K20,0,_xlfn.NETWORKDAYS.INTL($K20,AD$9-1,'休みの日'!$D$4,'休みの日'!$B$7:$B$56))&lt;ROUND(N($O20)*N($Q20),0),"■","□")),""))</f>
        <v/>
      </c>
      <c r="AE20" s="30">
        <f>IF(OR($K20="",$M20="",AE$9=""),"",IF(AND($K20&lt;=AE$9+6,$M20&gt;=AE$9),IF(_xlfn.NETWORKDAYS.INTL(MAX($K20,AE$9),MIN($M20,AE$9+6),'休みの日'!$D$4,'休みの日'!$B$7:$B$56)=0,"・",IF(IF(AE$9&lt;=$K20,0,_xlfn.NETWORKDAYS.INTL($K20,AE$9-1,'休みの日'!$D$4,'休みの日'!$B$7:$B$56))&lt;ROUND(N($O20)*N($Q20),0),"■","□")),""))</f>
        <v/>
      </c>
      <c r="AF20" s="30">
        <f>IF(OR($K20="",$M20="",AF$9=""),"",IF(AND($K20&lt;=AF$9+6,$M20&gt;=AF$9),IF(_xlfn.NETWORKDAYS.INTL(MAX($K20,AF$9),MIN($M20,AF$9+6),'休みの日'!$D$4,'休みの日'!$B$7:$B$56)=0,"・",IF(IF(AF$9&lt;=$K20,0,_xlfn.NETWORKDAYS.INTL($K20,AF$9-1,'休みの日'!$D$4,'休みの日'!$B$7:$B$56))&lt;ROUND(N($O20)*N($Q20),0),"■","□")),""))</f>
        <v/>
      </c>
      <c r="AG20" s="30">
        <f>IF(OR($K20="",$M20="",AG$9=""),"",IF(AND($K20&lt;=AG$9+6,$M20&gt;=AG$9),IF(_xlfn.NETWORKDAYS.INTL(MAX($K20,AG$9),MIN($M20,AG$9+6),'休みの日'!$D$4,'休みの日'!$B$7:$B$56)=0,"・",IF(IF(AG$9&lt;=$K20,0,_xlfn.NETWORKDAYS.INTL($K20,AG$9-1,'休みの日'!$D$4,'休みの日'!$B$7:$B$56))&lt;ROUND(N($O20)*N($Q20),0),"■","□")),""))</f>
        <v/>
      </c>
      <c r="AH20" s="30">
        <f>IF(OR($K20="",$M20="",AH$9=""),"",IF(AND($K20&lt;=AH$9+6,$M20&gt;=AH$9),IF(_xlfn.NETWORKDAYS.INTL(MAX($K20,AH$9),MIN($M20,AH$9+6),'休みの日'!$D$4,'休みの日'!$B$7:$B$56)=0,"・",IF(IF(AH$9&lt;=$K20,0,_xlfn.NETWORKDAYS.INTL($K20,AH$9-1,'休みの日'!$D$4,'休みの日'!$B$7:$B$56))&lt;ROUND(N($O20)*N($Q20),0),"■","□")),""))</f>
        <v/>
      </c>
      <c r="AI20" s="30">
        <f>IF(OR($K20="",$M20="",AI$9=""),"",IF(AND($K20&lt;=AI$9+6,$M20&gt;=AI$9),IF(_xlfn.NETWORKDAYS.INTL(MAX($K20,AI$9),MIN($M20,AI$9+6),'休みの日'!$D$4,'休みの日'!$B$7:$B$56)=0,"・",IF(IF(AI$9&lt;=$K20,0,_xlfn.NETWORKDAYS.INTL($K20,AI$9-1,'休みの日'!$D$4,'休みの日'!$B$7:$B$56))&lt;ROUND(N($O20)*N($Q20),0),"■","□")),""))</f>
        <v/>
      </c>
      <c r="AJ20" s="30">
        <f>IF(OR($K20="",$M20="",AJ$9=""),"",IF(AND($K20&lt;=AJ$9+6,$M20&gt;=AJ$9),IF(_xlfn.NETWORKDAYS.INTL(MAX($K20,AJ$9),MIN($M20,AJ$9+6),'休みの日'!$D$4,'休みの日'!$B$7:$B$56)=0,"・",IF(IF(AJ$9&lt;=$K20,0,_xlfn.NETWORKDAYS.INTL($K20,AJ$9-1,'休みの日'!$D$4,'休みの日'!$B$7:$B$56))&lt;ROUND(N($O20)*N($Q20),0),"■","□")),""))</f>
        <v/>
      </c>
      <c r="AK20" s="30">
        <f>IF(OR($K20="",$M20="",AK$9=""),"",IF(AND($K20&lt;=AK$9+6,$M20&gt;=AK$9),IF(_xlfn.NETWORKDAYS.INTL(MAX($K20,AK$9),MIN($M20,AK$9+6),'休みの日'!$D$4,'休みの日'!$B$7:$B$56)=0,"・",IF(IF(AK$9&lt;=$K20,0,_xlfn.NETWORKDAYS.INTL($K20,AK$9-1,'休みの日'!$D$4,'休みの日'!$B$7:$B$56))&lt;ROUND(N($O20)*N($Q20),0),"■","□")),""))</f>
        <v/>
      </c>
      <c r="AL20" s="30">
        <f>IF(OR($K20="",$M20="",AL$9=""),"",IF(AND($K20&lt;=AL$9+6,$M20&gt;=AL$9),IF(_xlfn.NETWORKDAYS.INTL(MAX($K20,AL$9),MIN($M20,AL$9+6),'休みの日'!$D$4,'休みの日'!$B$7:$B$56)=0,"・",IF(IF(AL$9&lt;=$K20,0,_xlfn.NETWORKDAYS.INTL($K20,AL$9-1,'休みの日'!$D$4,'休みの日'!$B$7:$B$56))&lt;ROUND(N($O20)*N($Q20),0),"■","□")),""))</f>
        <v/>
      </c>
      <c r="AM20" s="30">
        <f>IF(OR($K20="",$M20="",AM$9=""),"",IF(AND($K20&lt;=AM$9+6,$M20&gt;=AM$9),IF(_xlfn.NETWORKDAYS.INTL(MAX($K20,AM$9),MIN($M20,AM$9+6),'休みの日'!$D$4,'休みの日'!$B$7:$B$56)=0,"・",IF(IF(AM$9&lt;=$K20,0,_xlfn.NETWORKDAYS.INTL($K20,AM$9-1,'休みの日'!$D$4,'休みの日'!$B$7:$B$56))&lt;ROUND(N($O20)*N($Q20),0),"■","□")),""))</f>
        <v/>
      </c>
      <c r="AN20" s="30">
        <f>IF(OR($K20="",$M20="",AN$9=""),"",IF(AND($K20&lt;=AN$9+6,$M20&gt;=AN$9),IF(_xlfn.NETWORKDAYS.INTL(MAX($K20,AN$9),MIN($M20,AN$9+6),'休みの日'!$D$4,'休みの日'!$B$7:$B$56)=0,"・",IF(IF(AN$9&lt;=$K20,0,_xlfn.NETWORKDAYS.INTL($K20,AN$9-1,'休みの日'!$D$4,'休みの日'!$B$7:$B$56))&lt;ROUND(N($O20)*N($Q20),0),"■","□")),""))</f>
        <v/>
      </c>
      <c r="AO20" s="30">
        <f>IF(OR($K20="",$M20="",AO$9=""),"",IF(AND($K20&lt;=AO$9+6,$M20&gt;=AO$9),IF(_xlfn.NETWORKDAYS.INTL(MAX($K20,AO$9),MIN($M20,AO$9+6),'休みの日'!$D$4,'休みの日'!$B$7:$B$56)=0,"・",IF(IF(AO$9&lt;=$K20,0,_xlfn.NETWORKDAYS.INTL($K20,AO$9-1,'休みの日'!$D$4,'休みの日'!$B$7:$B$56))&lt;ROUND(N($O20)*N($Q20),0),"■","□")),""))</f>
        <v/>
      </c>
      <c r="AP20" s="30">
        <f>IF(OR($K20="",$M20="",AP$9=""),"",IF(AND($K20&lt;=AP$9+6,$M20&gt;=AP$9),IF(_xlfn.NETWORKDAYS.INTL(MAX($K20,AP$9),MIN($M20,AP$9+6),'休みの日'!$D$4,'休みの日'!$B$7:$B$56)=0,"・",IF(IF(AP$9&lt;=$K20,0,_xlfn.NETWORKDAYS.INTL($K20,AP$9-1,'休みの日'!$D$4,'休みの日'!$B$7:$B$56))&lt;ROUND(N($O20)*N($Q20),0),"■","□")),""))</f>
        <v/>
      </c>
      <c r="AQ20" s="30">
        <f>IF(OR($K20="",$M20="",AQ$9=""),"",IF(AND($K20&lt;=AQ$9+6,$M20&gt;=AQ$9),IF(_xlfn.NETWORKDAYS.INTL(MAX($K20,AQ$9),MIN($M20,AQ$9+6),'休みの日'!$D$4,'休みの日'!$B$7:$B$56)=0,"・",IF(IF(AQ$9&lt;=$K20,0,_xlfn.NETWORKDAYS.INTL($K20,AQ$9-1,'休みの日'!$D$4,'休みの日'!$B$7:$B$56))&lt;ROUND(N($O20)*N($Q20),0),"■","□")),""))</f>
        <v/>
      </c>
      <c r="AR20" s="30">
        <f>IF(OR($K20="",$M20="",AR$9=""),"",IF(AND($K20&lt;=AR$9+6,$M20&gt;=AR$9),IF(_xlfn.NETWORKDAYS.INTL(MAX($K20,AR$9),MIN($M20,AR$9+6),'休みの日'!$D$4,'休みの日'!$B$7:$B$56)=0,"・",IF(IF(AR$9&lt;=$K20,0,_xlfn.NETWORKDAYS.INTL($K20,AR$9-1,'休みの日'!$D$4,'休みの日'!$B$7:$B$56))&lt;ROUND(N($O20)*N($Q20),0),"■","□")),""))</f>
        <v/>
      </c>
      <c r="AS20" s="30">
        <f>IF(OR($K20="",$M20="",AS$9=""),"",IF(AND($K20&lt;=AS$9+6,$M20&gt;=AS$9),IF(_xlfn.NETWORKDAYS.INTL(MAX($K20,AS$9),MIN($M20,AS$9+6),'休みの日'!$D$4,'休みの日'!$B$7:$B$56)=0,"・",IF(IF(AS$9&lt;=$K20,0,_xlfn.NETWORKDAYS.INTL($K20,AS$9-1,'休みの日'!$D$4,'休みの日'!$B$7:$B$56))&lt;ROUND(N($O20)*N($Q20),0),"■","□")),""))</f>
        <v/>
      </c>
      <c r="AT20" s="30">
        <f>IF(OR($K20="",$M20="",AT$9=""),"",IF(AND($K20&lt;=AT$9+6,$M20&gt;=AT$9),IF(_xlfn.NETWORKDAYS.INTL(MAX($K20,AT$9),MIN($M20,AT$9+6),'休みの日'!$D$4,'休みの日'!$B$7:$B$56)=0,"・",IF(IF(AT$9&lt;=$K20,0,_xlfn.NETWORKDAYS.INTL($K20,AT$9-1,'休みの日'!$D$4,'休みの日'!$B$7:$B$56))&lt;ROUND(N($O20)*N($Q20),0),"■","□")),""))</f>
        <v/>
      </c>
      <c r="AU20" s="30">
        <f>IF(OR($K20="",$M20="",AU$9=""),"",IF(AND($K20&lt;=AU$9+6,$M20&gt;=AU$9),IF(_xlfn.NETWORKDAYS.INTL(MAX($K20,AU$9),MIN($M20,AU$9+6),'休みの日'!$D$4,'休みの日'!$B$7:$B$56)=0,"・",IF(IF(AU$9&lt;=$K20,0,_xlfn.NETWORKDAYS.INTL($K20,AU$9-1,'休みの日'!$D$4,'休みの日'!$B$7:$B$56))&lt;ROUND(N($O20)*N($Q20),0),"■","□")),""))</f>
        <v/>
      </c>
      <c r="AV20" s="30">
        <f>IF(OR($K20="",$M20="",AV$9=""),"",IF(AND($K20&lt;=AV$9+6,$M20&gt;=AV$9),IF(_xlfn.NETWORKDAYS.INTL(MAX($K20,AV$9),MIN($M20,AV$9+6),'休みの日'!$D$4,'休みの日'!$B$7:$B$56)=0,"・",IF(IF(AV$9&lt;=$K20,0,_xlfn.NETWORKDAYS.INTL($K20,AV$9-1,'休みの日'!$D$4,'休みの日'!$B$7:$B$56))&lt;ROUND(N($O20)*N($Q20),0),"■","□")),""))</f>
        <v/>
      </c>
      <c r="AW20" s="30">
        <f>IF(OR($K20="",$M20="",AW$9=""),"",IF(AND($K20&lt;=AW$9+6,$M20&gt;=AW$9),IF(_xlfn.NETWORKDAYS.INTL(MAX($K20,AW$9),MIN($M20,AW$9+6),'休みの日'!$D$4,'休みの日'!$B$7:$B$56)=0,"・",IF(IF(AW$9&lt;=$K20,0,_xlfn.NETWORKDAYS.INTL($K20,AW$9-1,'休みの日'!$D$4,'休みの日'!$B$7:$B$56))&lt;ROUND(N($O20)*N($Q20),0),"■","□")),""))</f>
        <v/>
      </c>
    </row>
    <row r="21" ht="22" customHeight="1">
      <c r="A21" s="22" t="n"/>
      <c r="B21" s="23" t="n"/>
      <c r="C21" s="6" t="n"/>
      <c r="D21" s="6" t="n"/>
      <c r="E21" s="6" t="n"/>
      <c r="F21" s="6" t="n"/>
      <c r="G21" s="6" t="n"/>
      <c r="H21" s="6" t="n"/>
      <c r="I21" s="24" t="n"/>
      <c r="J21" s="6" t="n"/>
      <c r="K21" s="25" t="n"/>
      <c r="L21" s="6" t="n"/>
      <c r="M21" s="25" t="n"/>
      <c r="N21" s="6" t="n"/>
      <c r="O21" s="26">
        <f>IF(OR($K21="",$M21=""),"",_xlfn.NETWORKDAYS.INTL($K21,$M21,'休みの日'!$D$4,'休みの日'!$B$7:$B$56))</f>
        <v/>
      </c>
      <c r="P21" s="9" t="n"/>
      <c r="Q21" s="27" t="n"/>
      <c r="R21" s="6" t="n"/>
      <c r="S21" s="28">
        <f>IF(OR($O21="",$AG$3=""),"",IF($O21&lt;=0,"",IF($AG$3&lt;$K21,0,IF($AG$3&gt;=$M21,1,_xlfn.NETWORKDAYS.INTL($K21,$AG$3,'休みの日'!$D$4,'休みの日'!$B$7:$B$56)/$O21))))</f>
        <v/>
      </c>
      <c r="T21" s="9" t="n"/>
      <c r="U21" s="29">
        <f>IF(OR($B21="",$K21="",$M21=""),"",IF(N($Q21)&gt;=1,"完了",IF($AG$3&gt;$M21,"遅れ",IF($AG$3&lt;$K21,IF(N($Q21)&gt;0,"予定どおり","着手前"),IF($S21="","",IF(ROUND(N($Q21)*100,1)-ROUND($S21*100,1)&lt;=-$AR$3,"遅れ",IF(N($Q21)&lt;$S21,"やや遅れ","予定どおり")))))))</f>
        <v/>
      </c>
      <c r="V21" s="9" t="n"/>
      <c r="W21" s="9" t="n"/>
      <c r="X21" s="30">
        <f>IF(OR($K21="",$M21="",X$9=""),"",IF(AND($K21&lt;=X$9+6,$M21&gt;=X$9),IF(_xlfn.NETWORKDAYS.INTL(MAX($K21,X$9),MIN($M21,X$9+6),'休みの日'!$D$4,'休みの日'!$B$7:$B$56)=0,"・",IF(IF(X$9&lt;=$K21,0,_xlfn.NETWORKDAYS.INTL($K21,X$9-1,'休みの日'!$D$4,'休みの日'!$B$7:$B$56))&lt;ROUND(N($O21)*N($Q21),0),"■","□")),""))</f>
        <v/>
      </c>
      <c r="Y21" s="30">
        <f>IF(OR($K21="",$M21="",Y$9=""),"",IF(AND($K21&lt;=Y$9+6,$M21&gt;=Y$9),IF(_xlfn.NETWORKDAYS.INTL(MAX($K21,Y$9),MIN($M21,Y$9+6),'休みの日'!$D$4,'休みの日'!$B$7:$B$56)=0,"・",IF(IF(Y$9&lt;=$K21,0,_xlfn.NETWORKDAYS.INTL($K21,Y$9-1,'休みの日'!$D$4,'休みの日'!$B$7:$B$56))&lt;ROUND(N($O21)*N($Q21),0),"■","□")),""))</f>
        <v/>
      </c>
      <c r="Z21" s="30">
        <f>IF(OR($K21="",$M21="",Z$9=""),"",IF(AND($K21&lt;=Z$9+6,$M21&gt;=Z$9),IF(_xlfn.NETWORKDAYS.INTL(MAX($K21,Z$9),MIN($M21,Z$9+6),'休みの日'!$D$4,'休みの日'!$B$7:$B$56)=0,"・",IF(IF(Z$9&lt;=$K21,0,_xlfn.NETWORKDAYS.INTL($K21,Z$9-1,'休みの日'!$D$4,'休みの日'!$B$7:$B$56))&lt;ROUND(N($O21)*N($Q21),0),"■","□")),""))</f>
        <v/>
      </c>
      <c r="AA21" s="30">
        <f>IF(OR($K21="",$M21="",AA$9=""),"",IF(AND($K21&lt;=AA$9+6,$M21&gt;=AA$9),IF(_xlfn.NETWORKDAYS.INTL(MAX($K21,AA$9),MIN($M21,AA$9+6),'休みの日'!$D$4,'休みの日'!$B$7:$B$56)=0,"・",IF(IF(AA$9&lt;=$K21,0,_xlfn.NETWORKDAYS.INTL($K21,AA$9-1,'休みの日'!$D$4,'休みの日'!$B$7:$B$56))&lt;ROUND(N($O21)*N($Q21),0),"■","□")),""))</f>
        <v/>
      </c>
      <c r="AB21" s="30">
        <f>IF(OR($K21="",$M21="",AB$9=""),"",IF(AND($K21&lt;=AB$9+6,$M21&gt;=AB$9),IF(_xlfn.NETWORKDAYS.INTL(MAX($K21,AB$9),MIN($M21,AB$9+6),'休みの日'!$D$4,'休みの日'!$B$7:$B$56)=0,"・",IF(IF(AB$9&lt;=$K21,0,_xlfn.NETWORKDAYS.INTL($K21,AB$9-1,'休みの日'!$D$4,'休みの日'!$B$7:$B$56))&lt;ROUND(N($O21)*N($Q21),0),"■","□")),""))</f>
        <v/>
      </c>
      <c r="AC21" s="30">
        <f>IF(OR($K21="",$M21="",AC$9=""),"",IF(AND($K21&lt;=AC$9+6,$M21&gt;=AC$9),IF(_xlfn.NETWORKDAYS.INTL(MAX($K21,AC$9),MIN($M21,AC$9+6),'休みの日'!$D$4,'休みの日'!$B$7:$B$56)=0,"・",IF(IF(AC$9&lt;=$K21,0,_xlfn.NETWORKDAYS.INTL($K21,AC$9-1,'休みの日'!$D$4,'休みの日'!$B$7:$B$56))&lt;ROUND(N($O21)*N($Q21),0),"■","□")),""))</f>
        <v/>
      </c>
      <c r="AD21" s="30">
        <f>IF(OR($K21="",$M21="",AD$9=""),"",IF(AND($K21&lt;=AD$9+6,$M21&gt;=AD$9),IF(_xlfn.NETWORKDAYS.INTL(MAX($K21,AD$9),MIN($M21,AD$9+6),'休みの日'!$D$4,'休みの日'!$B$7:$B$56)=0,"・",IF(IF(AD$9&lt;=$K21,0,_xlfn.NETWORKDAYS.INTL($K21,AD$9-1,'休みの日'!$D$4,'休みの日'!$B$7:$B$56))&lt;ROUND(N($O21)*N($Q21),0),"■","□")),""))</f>
        <v/>
      </c>
      <c r="AE21" s="30">
        <f>IF(OR($K21="",$M21="",AE$9=""),"",IF(AND($K21&lt;=AE$9+6,$M21&gt;=AE$9),IF(_xlfn.NETWORKDAYS.INTL(MAX($K21,AE$9),MIN($M21,AE$9+6),'休みの日'!$D$4,'休みの日'!$B$7:$B$56)=0,"・",IF(IF(AE$9&lt;=$K21,0,_xlfn.NETWORKDAYS.INTL($K21,AE$9-1,'休みの日'!$D$4,'休みの日'!$B$7:$B$56))&lt;ROUND(N($O21)*N($Q21),0),"■","□")),""))</f>
        <v/>
      </c>
      <c r="AF21" s="30">
        <f>IF(OR($K21="",$M21="",AF$9=""),"",IF(AND($K21&lt;=AF$9+6,$M21&gt;=AF$9),IF(_xlfn.NETWORKDAYS.INTL(MAX($K21,AF$9),MIN($M21,AF$9+6),'休みの日'!$D$4,'休みの日'!$B$7:$B$56)=0,"・",IF(IF(AF$9&lt;=$K21,0,_xlfn.NETWORKDAYS.INTL($K21,AF$9-1,'休みの日'!$D$4,'休みの日'!$B$7:$B$56))&lt;ROUND(N($O21)*N($Q21),0),"■","□")),""))</f>
        <v/>
      </c>
      <c r="AG21" s="30">
        <f>IF(OR($K21="",$M21="",AG$9=""),"",IF(AND($K21&lt;=AG$9+6,$M21&gt;=AG$9),IF(_xlfn.NETWORKDAYS.INTL(MAX($K21,AG$9),MIN($M21,AG$9+6),'休みの日'!$D$4,'休みの日'!$B$7:$B$56)=0,"・",IF(IF(AG$9&lt;=$K21,0,_xlfn.NETWORKDAYS.INTL($K21,AG$9-1,'休みの日'!$D$4,'休みの日'!$B$7:$B$56))&lt;ROUND(N($O21)*N($Q21),0),"■","□")),""))</f>
        <v/>
      </c>
      <c r="AH21" s="30">
        <f>IF(OR($K21="",$M21="",AH$9=""),"",IF(AND($K21&lt;=AH$9+6,$M21&gt;=AH$9),IF(_xlfn.NETWORKDAYS.INTL(MAX($K21,AH$9),MIN($M21,AH$9+6),'休みの日'!$D$4,'休みの日'!$B$7:$B$56)=0,"・",IF(IF(AH$9&lt;=$K21,0,_xlfn.NETWORKDAYS.INTL($K21,AH$9-1,'休みの日'!$D$4,'休みの日'!$B$7:$B$56))&lt;ROUND(N($O21)*N($Q21),0),"■","□")),""))</f>
        <v/>
      </c>
      <c r="AI21" s="30">
        <f>IF(OR($K21="",$M21="",AI$9=""),"",IF(AND($K21&lt;=AI$9+6,$M21&gt;=AI$9),IF(_xlfn.NETWORKDAYS.INTL(MAX($K21,AI$9),MIN($M21,AI$9+6),'休みの日'!$D$4,'休みの日'!$B$7:$B$56)=0,"・",IF(IF(AI$9&lt;=$K21,0,_xlfn.NETWORKDAYS.INTL($K21,AI$9-1,'休みの日'!$D$4,'休みの日'!$B$7:$B$56))&lt;ROUND(N($O21)*N($Q21),0),"■","□")),""))</f>
        <v/>
      </c>
      <c r="AJ21" s="30">
        <f>IF(OR($K21="",$M21="",AJ$9=""),"",IF(AND($K21&lt;=AJ$9+6,$M21&gt;=AJ$9),IF(_xlfn.NETWORKDAYS.INTL(MAX($K21,AJ$9),MIN($M21,AJ$9+6),'休みの日'!$D$4,'休みの日'!$B$7:$B$56)=0,"・",IF(IF(AJ$9&lt;=$K21,0,_xlfn.NETWORKDAYS.INTL($K21,AJ$9-1,'休みの日'!$D$4,'休みの日'!$B$7:$B$56))&lt;ROUND(N($O21)*N($Q21),0),"■","□")),""))</f>
        <v/>
      </c>
      <c r="AK21" s="30">
        <f>IF(OR($K21="",$M21="",AK$9=""),"",IF(AND($K21&lt;=AK$9+6,$M21&gt;=AK$9),IF(_xlfn.NETWORKDAYS.INTL(MAX($K21,AK$9),MIN($M21,AK$9+6),'休みの日'!$D$4,'休みの日'!$B$7:$B$56)=0,"・",IF(IF(AK$9&lt;=$K21,0,_xlfn.NETWORKDAYS.INTL($K21,AK$9-1,'休みの日'!$D$4,'休みの日'!$B$7:$B$56))&lt;ROUND(N($O21)*N($Q21),0),"■","□")),""))</f>
        <v/>
      </c>
      <c r="AL21" s="30">
        <f>IF(OR($K21="",$M21="",AL$9=""),"",IF(AND($K21&lt;=AL$9+6,$M21&gt;=AL$9),IF(_xlfn.NETWORKDAYS.INTL(MAX($K21,AL$9),MIN($M21,AL$9+6),'休みの日'!$D$4,'休みの日'!$B$7:$B$56)=0,"・",IF(IF(AL$9&lt;=$K21,0,_xlfn.NETWORKDAYS.INTL($K21,AL$9-1,'休みの日'!$D$4,'休みの日'!$B$7:$B$56))&lt;ROUND(N($O21)*N($Q21),0),"■","□")),""))</f>
        <v/>
      </c>
      <c r="AM21" s="30">
        <f>IF(OR($K21="",$M21="",AM$9=""),"",IF(AND($K21&lt;=AM$9+6,$M21&gt;=AM$9),IF(_xlfn.NETWORKDAYS.INTL(MAX($K21,AM$9),MIN($M21,AM$9+6),'休みの日'!$D$4,'休みの日'!$B$7:$B$56)=0,"・",IF(IF(AM$9&lt;=$K21,0,_xlfn.NETWORKDAYS.INTL($K21,AM$9-1,'休みの日'!$D$4,'休みの日'!$B$7:$B$56))&lt;ROUND(N($O21)*N($Q21),0),"■","□")),""))</f>
        <v/>
      </c>
      <c r="AN21" s="30">
        <f>IF(OR($K21="",$M21="",AN$9=""),"",IF(AND($K21&lt;=AN$9+6,$M21&gt;=AN$9),IF(_xlfn.NETWORKDAYS.INTL(MAX($K21,AN$9),MIN($M21,AN$9+6),'休みの日'!$D$4,'休みの日'!$B$7:$B$56)=0,"・",IF(IF(AN$9&lt;=$K21,0,_xlfn.NETWORKDAYS.INTL($K21,AN$9-1,'休みの日'!$D$4,'休みの日'!$B$7:$B$56))&lt;ROUND(N($O21)*N($Q21),0),"■","□")),""))</f>
        <v/>
      </c>
      <c r="AO21" s="30">
        <f>IF(OR($K21="",$M21="",AO$9=""),"",IF(AND($K21&lt;=AO$9+6,$M21&gt;=AO$9),IF(_xlfn.NETWORKDAYS.INTL(MAX($K21,AO$9),MIN($M21,AO$9+6),'休みの日'!$D$4,'休みの日'!$B$7:$B$56)=0,"・",IF(IF(AO$9&lt;=$K21,0,_xlfn.NETWORKDAYS.INTL($K21,AO$9-1,'休みの日'!$D$4,'休みの日'!$B$7:$B$56))&lt;ROUND(N($O21)*N($Q21),0),"■","□")),""))</f>
        <v/>
      </c>
      <c r="AP21" s="30">
        <f>IF(OR($K21="",$M21="",AP$9=""),"",IF(AND($K21&lt;=AP$9+6,$M21&gt;=AP$9),IF(_xlfn.NETWORKDAYS.INTL(MAX($K21,AP$9),MIN($M21,AP$9+6),'休みの日'!$D$4,'休みの日'!$B$7:$B$56)=0,"・",IF(IF(AP$9&lt;=$K21,0,_xlfn.NETWORKDAYS.INTL($K21,AP$9-1,'休みの日'!$D$4,'休みの日'!$B$7:$B$56))&lt;ROUND(N($O21)*N($Q21),0),"■","□")),""))</f>
        <v/>
      </c>
      <c r="AQ21" s="30">
        <f>IF(OR($K21="",$M21="",AQ$9=""),"",IF(AND($K21&lt;=AQ$9+6,$M21&gt;=AQ$9),IF(_xlfn.NETWORKDAYS.INTL(MAX($K21,AQ$9),MIN($M21,AQ$9+6),'休みの日'!$D$4,'休みの日'!$B$7:$B$56)=0,"・",IF(IF(AQ$9&lt;=$K21,0,_xlfn.NETWORKDAYS.INTL($K21,AQ$9-1,'休みの日'!$D$4,'休みの日'!$B$7:$B$56))&lt;ROUND(N($O21)*N($Q21),0),"■","□")),""))</f>
        <v/>
      </c>
      <c r="AR21" s="30">
        <f>IF(OR($K21="",$M21="",AR$9=""),"",IF(AND($K21&lt;=AR$9+6,$M21&gt;=AR$9),IF(_xlfn.NETWORKDAYS.INTL(MAX($K21,AR$9),MIN($M21,AR$9+6),'休みの日'!$D$4,'休みの日'!$B$7:$B$56)=0,"・",IF(IF(AR$9&lt;=$K21,0,_xlfn.NETWORKDAYS.INTL($K21,AR$9-1,'休みの日'!$D$4,'休みの日'!$B$7:$B$56))&lt;ROUND(N($O21)*N($Q21),0),"■","□")),""))</f>
        <v/>
      </c>
      <c r="AS21" s="30">
        <f>IF(OR($K21="",$M21="",AS$9=""),"",IF(AND($K21&lt;=AS$9+6,$M21&gt;=AS$9),IF(_xlfn.NETWORKDAYS.INTL(MAX($K21,AS$9),MIN($M21,AS$9+6),'休みの日'!$D$4,'休みの日'!$B$7:$B$56)=0,"・",IF(IF(AS$9&lt;=$K21,0,_xlfn.NETWORKDAYS.INTL($K21,AS$9-1,'休みの日'!$D$4,'休みの日'!$B$7:$B$56))&lt;ROUND(N($O21)*N($Q21),0),"■","□")),""))</f>
        <v/>
      </c>
      <c r="AT21" s="30">
        <f>IF(OR($K21="",$M21="",AT$9=""),"",IF(AND($K21&lt;=AT$9+6,$M21&gt;=AT$9),IF(_xlfn.NETWORKDAYS.INTL(MAX($K21,AT$9),MIN($M21,AT$9+6),'休みの日'!$D$4,'休みの日'!$B$7:$B$56)=0,"・",IF(IF(AT$9&lt;=$K21,0,_xlfn.NETWORKDAYS.INTL($K21,AT$9-1,'休みの日'!$D$4,'休みの日'!$B$7:$B$56))&lt;ROUND(N($O21)*N($Q21),0),"■","□")),""))</f>
        <v/>
      </c>
      <c r="AU21" s="30">
        <f>IF(OR($K21="",$M21="",AU$9=""),"",IF(AND($K21&lt;=AU$9+6,$M21&gt;=AU$9),IF(_xlfn.NETWORKDAYS.INTL(MAX($K21,AU$9),MIN($M21,AU$9+6),'休みの日'!$D$4,'休みの日'!$B$7:$B$56)=0,"・",IF(IF(AU$9&lt;=$K21,0,_xlfn.NETWORKDAYS.INTL($K21,AU$9-1,'休みの日'!$D$4,'休みの日'!$B$7:$B$56))&lt;ROUND(N($O21)*N($Q21),0),"■","□")),""))</f>
        <v/>
      </c>
      <c r="AV21" s="30">
        <f>IF(OR($K21="",$M21="",AV$9=""),"",IF(AND($K21&lt;=AV$9+6,$M21&gt;=AV$9),IF(_xlfn.NETWORKDAYS.INTL(MAX($K21,AV$9),MIN($M21,AV$9+6),'休みの日'!$D$4,'休みの日'!$B$7:$B$56)=0,"・",IF(IF(AV$9&lt;=$K21,0,_xlfn.NETWORKDAYS.INTL($K21,AV$9-1,'休みの日'!$D$4,'休みの日'!$B$7:$B$56))&lt;ROUND(N($O21)*N($Q21),0),"■","□")),""))</f>
        <v/>
      </c>
      <c r="AW21" s="30">
        <f>IF(OR($K21="",$M21="",AW$9=""),"",IF(AND($K21&lt;=AW$9+6,$M21&gt;=AW$9),IF(_xlfn.NETWORKDAYS.INTL(MAX($K21,AW$9),MIN($M21,AW$9+6),'休みの日'!$D$4,'休みの日'!$B$7:$B$56)=0,"・",IF(IF(AW$9&lt;=$K21,0,_xlfn.NETWORKDAYS.INTL($K21,AW$9-1,'休みの日'!$D$4,'休みの日'!$B$7:$B$56))&lt;ROUND(N($O21)*N($Q21),0),"■","□")),""))</f>
        <v/>
      </c>
    </row>
    <row r="22" ht="22" customHeight="1">
      <c r="A22" s="22" t="n"/>
      <c r="B22" s="23" t="n"/>
      <c r="C22" s="6" t="n"/>
      <c r="D22" s="6" t="n"/>
      <c r="E22" s="6" t="n"/>
      <c r="F22" s="6" t="n"/>
      <c r="G22" s="6" t="n"/>
      <c r="H22" s="6" t="n"/>
      <c r="I22" s="24" t="n"/>
      <c r="J22" s="6" t="n"/>
      <c r="K22" s="25" t="n"/>
      <c r="L22" s="6" t="n"/>
      <c r="M22" s="25" t="n"/>
      <c r="N22" s="6" t="n"/>
      <c r="O22" s="26">
        <f>IF(OR($K22="",$M22=""),"",_xlfn.NETWORKDAYS.INTL($K22,$M22,'休みの日'!$D$4,'休みの日'!$B$7:$B$56))</f>
        <v/>
      </c>
      <c r="P22" s="9" t="n"/>
      <c r="Q22" s="27" t="n"/>
      <c r="R22" s="6" t="n"/>
      <c r="S22" s="28">
        <f>IF(OR($O22="",$AG$3=""),"",IF($O22&lt;=0,"",IF($AG$3&lt;$K22,0,IF($AG$3&gt;=$M22,1,_xlfn.NETWORKDAYS.INTL($K22,$AG$3,'休みの日'!$D$4,'休みの日'!$B$7:$B$56)/$O22))))</f>
        <v/>
      </c>
      <c r="T22" s="9" t="n"/>
      <c r="U22" s="29">
        <f>IF(OR($B22="",$K22="",$M22=""),"",IF(N($Q22)&gt;=1,"完了",IF($AG$3&gt;$M22,"遅れ",IF($AG$3&lt;$K22,IF(N($Q22)&gt;0,"予定どおり","着手前"),IF($S22="","",IF(ROUND(N($Q22)*100,1)-ROUND($S22*100,1)&lt;=-$AR$3,"遅れ",IF(N($Q22)&lt;$S22,"やや遅れ","予定どおり")))))))</f>
        <v/>
      </c>
      <c r="V22" s="9" t="n"/>
      <c r="W22" s="9" t="n"/>
      <c r="X22" s="30">
        <f>IF(OR($K22="",$M22="",X$9=""),"",IF(AND($K22&lt;=X$9+6,$M22&gt;=X$9),IF(_xlfn.NETWORKDAYS.INTL(MAX($K22,X$9),MIN($M22,X$9+6),'休みの日'!$D$4,'休みの日'!$B$7:$B$56)=0,"・",IF(IF(X$9&lt;=$K22,0,_xlfn.NETWORKDAYS.INTL($K22,X$9-1,'休みの日'!$D$4,'休みの日'!$B$7:$B$56))&lt;ROUND(N($O22)*N($Q22),0),"■","□")),""))</f>
        <v/>
      </c>
      <c r="Y22" s="30">
        <f>IF(OR($K22="",$M22="",Y$9=""),"",IF(AND($K22&lt;=Y$9+6,$M22&gt;=Y$9),IF(_xlfn.NETWORKDAYS.INTL(MAX($K22,Y$9),MIN($M22,Y$9+6),'休みの日'!$D$4,'休みの日'!$B$7:$B$56)=0,"・",IF(IF(Y$9&lt;=$K22,0,_xlfn.NETWORKDAYS.INTL($K22,Y$9-1,'休みの日'!$D$4,'休みの日'!$B$7:$B$56))&lt;ROUND(N($O22)*N($Q22),0),"■","□")),""))</f>
        <v/>
      </c>
      <c r="Z22" s="30">
        <f>IF(OR($K22="",$M22="",Z$9=""),"",IF(AND($K22&lt;=Z$9+6,$M22&gt;=Z$9),IF(_xlfn.NETWORKDAYS.INTL(MAX($K22,Z$9),MIN($M22,Z$9+6),'休みの日'!$D$4,'休みの日'!$B$7:$B$56)=0,"・",IF(IF(Z$9&lt;=$K22,0,_xlfn.NETWORKDAYS.INTL($K22,Z$9-1,'休みの日'!$D$4,'休みの日'!$B$7:$B$56))&lt;ROUND(N($O22)*N($Q22),0),"■","□")),""))</f>
        <v/>
      </c>
      <c r="AA22" s="30">
        <f>IF(OR($K22="",$M22="",AA$9=""),"",IF(AND($K22&lt;=AA$9+6,$M22&gt;=AA$9),IF(_xlfn.NETWORKDAYS.INTL(MAX($K22,AA$9),MIN($M22,AA$9+6),'休みの日'!$D$4,'休みの日'!$B$7:$B$56)=0,"・",IF(IF(AA$9&lt;=$K22,0,_xlfn.NETWORKDAYS.INTL($K22,AA$9-1,'休みの日'!$D$4,'休みの日'!$B$7:$B$56))&lt;ROUND(N($O22)*N($Q22),0),"■","□")),""))</f>
        <v/>
      </c>
      <c r="AB22" s="30">
        <f>IF(OR($K22="",$M22="",AB$9=""),"",IF(AND($K22&lt;=AB$9+6,$M22&gt;=AB$9),IF(_xlfn.NETWORKDAYS.INTL(MAX($K22,AB$9),MIN($M22,AB$9+6),'休みの日'!$D$4,'休みの日'!$B$7:$B$56)=0,"・",IF(IF(AB$9&lt;=$K22,0,_xlfn.NETWORKDAYS.INTL($K22,AB$9-1,'休みの日'!$D$4,'休みの日'!$B$7:$B$56))&lt;ROUND(N($O22)*N($Q22),0),"■","□")),""))</f>
        <v/>
      </c>
      <c r="AC22" s="30">
        <f>IF(OR($K22="",$M22="",AC$9=""),"",IF(AND($K22&lt;=AC$9+6,$M22&gt;=AC$9),IF(_xlfn.NETWORKDAYS.INTL(MAX($K22,AC$9),MIN($M22,AC$9+6),'休みの日'!$D$4,'休みの日'!$B$7:$B$56)=0,"・",IF(IF(AC$9&lt;=$K22,0,_xlfn.NETWORKDAYS.INTL($K22,AC$9-1,'休みの日'!$D$4,'休みの日'!$B$7:$B$56))&lt;ROUND(N($O22)*N($Q22),0),"■","□")),""))</f>
        <v/>
      </c>
      <c r="AD22" s="30">
        <f>IF(OR($K22="",$M22="",AD$9=""),"",IF(AND($K22&lt;=AD$9+6,$M22&gt;=AD$9),IF(_xlfn.NETWORKDAYS.INTL(MAX($K22,AD$9),MIN($M22,AD$9+6),'休みの日'!$D$4,'休みの日'!$B$7:$B$56)=0,"・",IF(IF(AD$9&lt;=$K22,0,_xlfn.NETWORKDAYS.INTL($K22,AD$9-1,'休みの日'!$D$4,'休みの日'!$B$7:$B$56))&lt;ROUND(N($O22)*N($Q22),0),"■","□")),""))</f>
        <v/>
      </c>
      <c r="AE22" s="30">
        <f>IF(OR($K22="",$M22="",AE$9=""),"",IF(AND($K22&lt;=AE$9+6,$M22&gt;=AE$9),IF(_xlfn.NETWORKDAYS.INTL(MAX($K22,AE$9),MIN($M22,AE$9+6),'休みの日'!$D$4,'休みの日'!$B$7:$B$56)=0,"・",IF(IF(AE$9&lt;=$K22,0,_xlfn.NETWORKDAYS.INTL($K22,AE$9-1,'休みの日'!$D$4,'休みの日'!$B$7:$B$56))&lt;ROUND(N($O22)*N($Q22),0),"■","□")),""))</f>
        <v/>
      </c>
      <c r="AF22" s="30">
        <f>IF(OR($K22="",$M22="",AF$9=""),"",IF(AND($K22&lt;=AF$9+6,$M22&gt;=AF$9),IF(_xlfn.NETWORKDAYS.INTL(MAX($K22,AF$9),MIN($M22,AF$9+6),'休みの日'!$D$4,'休みの日'!$B$7:$B$56)=0,"・",IF(IF(AF$9&lt;=$K22,0,_xlfn.NETWORKDAYS.INTL($K22,AF$9-1,'休みの日'!$D$4,'休みの日'!$B$7:$B$56))&lt;ROUND(N($O22)*N($Q22),0),"■","□")),""))</f>
        <v/>
      </c>
      <c r="AG22" s="30">
        <f>IF(OR($K22="",$M22="",AG$9=""),"",IF(AND($K22&lt;=AG$9+6,$M22&gt;=AG$9),IF(_xlfn.NETWORKDAYS.INTL(MAX($K22,AG$9),MIN($M22,AG$9+6),'休みの日'!$D$4,'休みの日'!$B$7:$B$56)=0,"・",IF(IF(AG$9&lt;=$K22,0,_xlfn.NETWORKDAYS.INTL($K22,AG$9-1,'休みの日'!$D$4,'休みの日'!$B$7:$B$56))&lt;ROUND(N($O22)*N($Q22),0),"■","□")),""))</f>
        <v/>
      </c>
      <c r="AH22" s="30">
        <f>IF(OR($K22="",$M22="",AH$9=""),"",IF(AND($K22&lt;=AH$9+6,$M22&gt;=AH$9),IF(_xlfn.NETWORKDAYS.INTL(MAX($K22,AH$9),MIN($M22,AH$9+6),'休みの日'!$D$4,'休みの日'!$B$7:$B$56)=0,"・",IF(IF(AH$9&lt;=$K22,0,_xlfn.NETWORKDAYS.INTL($K22,AH$9-1,'休みの日'!$D$4,'休みの日'!$B$7:$B$56))&lt;ROUND(N($O22)*N($Q22),0),"■","□")),""))</f>
        <v/>
      </c>
      <c r="AI22" s="30">
        <f>IF(OR($K22="",$M22="",AI$9=""),"",IF(AND($K22&lt;=AI$9+6,$M22&gt;=AI$9),IF(_xlfn.NETWORKDAYS.INTL(MAX($K22,AI$9),MIN($M22,AI$9+6),'休みの日'!$D$4,'休みの日'!$B$7:$B$56)=0,"・",IF(IF(AI$9&lt;=$K22,0,_xlfn.NETWORKDAYS.INTL($K22,AI$9-1,'休みの日'!$D$4,'休みの日'!$B$7:$B$56))&lt;ROUND(N($O22)*N($Q22),0),"■","□")),""))</f>
        <v/>
      </c>
      <c r="AJ22" s="30">
        <f>IF(OR($K22="",$M22="",AJ$9=""),"",IF(AND($K22&lt;=AJ$9+6,$M22&gt;=AJ$9),IF(_xlfn.NETWORKDAYS.INTL(MAX($K22,AJ$9),MIN($M22,AJ$9+6),'休みの日'!$D$4,'休みの日'!$B$7:$B$56)=0,"・",IF(IF(AJ$9&lt;=$K22,0,_xlfn.NETWORKDAYS.INTL($K22,AJ$9-1,'休みの日'!$D$4,'休みの日'!$B$7:$B$56))&lt;ROUND(N($O22)*N($Q22),0),"■","□")),""))</f>
        <v/>
      </c>
      <c r="AK22" s="30">
        <f>IF(OR($K22="",$M22="",AK$9=""),"",IF(AND($K22&lt;=AK$9+6,$M22&gt;=AK$9),IF(_xlfn.NETWORKDAYS.INTL(MAX($K22,AK$9),MIN($M22,AK$9+6),'休みの日'!$D$4,'休みの日'!$B$7:$B$56)=0,"・",IF(IF(AK$9&lt;=$K22,0,_xlfn.NETWORKDAYS.INTL($K22,AK$9-1,'休みの日'!$D$4,'休みの日'!$B$7:$B$56))&lt;ROUND(N($O22)*N($Q22),0),"■","□")),""))</f>
        <v/>
      </c>
      <c r="AL22" s="30">
        <f>IF(OR($K22="",$M22="",AL$9=""),"",IF(AND($K22&lt;=AL$9+6,$M22&gt;=AL$9),IF(_xlfn.NETWORKDAYS.INTL(MAX($K22,AL$9),MIN($M22,AL$9+6),'休みの日'!$D$4,'休みの日'!$B$7:$B$56)=0,"・",IF(IF(AL$9&lt;=$K22,0,_xlfn.NETWORKDAYS.INTL($K22,AL$9-1,'休みの日'!$D$4,'休みの日'!$B$7:$B$56))&lt;ROUND(N($O22)*N($Q22),0),"■","□")),""))</f>
        <v/>
      </c>
      <c r="AM22" s="30">
        <f>IF(OR($K22="",$M22="",AM$9=""),"",IF(AND($K22&lt;=AM$9+6,$M22&gt;=AM$9),IF(_xlfn.NETWORKDAYS.INTL(MAX($K22,AM$9),MIN($M22,AM$9+6),'休みの日'!$D$4,'休みの日'!$B$7:$B$56)=0,"・",IF(IF(AM$9&lt;=$K22,0,_xlfn.NETWORKDAYS.INTL($K22,AM$9-1,'休みの日'!$D$4,'休みの日'!$B$7:$B$56))&lt;ROUND(N($O22)*N($Q22),0),"■","□")),""))</f>
        <v/>
      </c>
      <c r="AN22" s="30">
        <f>IF(OR($K22="",$M22="",AN$9=""),"",IF(AND($K22&lt;=AN$9+6,$M22&gt;=AN$9),IF(_xlfn.NETWORKDAYS.INTL(MAX($K22,AN$9),MIN($M22,AN$9+6),'休みの日'!$D$4,'休みの日'!$B$7:$B$56)=0,"・",IF(IF(AN$9&lt;=$K22,0,_xlfn.NETWORKDAYS.INTL($K22,AN$9-1,'休みの日'!$D$4,'休みの日'!$B$7:$B$56))&lt;ROUND(N($O22)*N($Q22),0),"■","□")),""))</f>
        <v/>
      </c>
      <c r="AO22" s="30">
        <f>IF(OR($K22="",$M22="",AO$9=""),"",IF(AND($K22&lt;=AO$9+6,$M22&gt;=AO$9),IF(_xlfn.NETWORKDAYS.INTL(MAX($K22,AO$9),MIN($M22,AO$9+6),'休みの日'!$D$4,'休みの日'!$B$7:$B$56)=0,"・",IF(IF(AO$9&lt;=$K22,0,_xlfn.NETWORKDAYS.INTL($K22,AO$9-1,'休みの日'!$D$4,'休みの日'!$B$7:$B$56))&lt;ROUND(N($O22)*N($Q22),0),"■","□")),""))</f>
        <v/>
      </c>
      <c r="AP22" s="30">
        <f>IF(OR($K22="",$M22="",AP$9=""),"",IF(AND($K22&lt;=AP$9+6,$M22&gt;=AP$9),IF(_xlfn.NETWORKDAYS.INTL(MAX($K22,AP$9),MIN($M22,AP$9+6),'休みの日'!$D$4,'休みの日'!$B$7:$B$56)=0,"・",IF(IF(AP$9&lt;=$K22,0,_xlfn.NETWORKDAYS.INTL($K22,AP$9-1,'休みの日'!$D$4,'休みの日'!$B$7:$B$56))&lt;ROUND(N($O22)*N($Q22),0),"■","□")),""))</f>
        <v/>
      </c>
      <c r="AQ22" s="30">
        <f>IF(OR($K22="",$M22="",AQ$9=""),"",IF(AND($K22&lt;=AQ$9+6,$M22&gt;=AQ$9),IF(_xlfn.NETWORKDAYS.INTL(MAX($K22,AQ$9),MIN($M22,AQ$9+6),'休みの日'!$D$4,'休みの日'!$B$7:$B$56)=0,"・",IF(IF(AQ$9&lt;=$K22,0,_xlfn.NETWORKDAYS.INTL($K22,AQ$9-1,'休みの日'!$D$4,'休みの日'!$B$7:$B$56))&lt;ROUND(N($O22)*N($Q22),0),"■","□")),""))</f>
        <v/>
      </c>
      <c r="AR22" s="30">
        <f>IF(OR($K22="",$M22="",AR$9=""),"",IF(AND($K22&lt;=AR$9+6,$M22&gt;=AR$9),IF(_xlfn.NETWORKDAYS.INTL(MAX($K22,AR$9),MIN($M22,AR$9+6),'休みの日'!$D$4,'休みの日'!$B$7:$B$56)=0,"・",IF(IF(AR$9&lt;=$K22,0,_xlfn.NETWORKDAYS.INTL($K22,AR$9-1,'休みの日'!$D$4,'休みの日'!$B$7:$B$56))&lt;ROUND(N($O22)*N($Q22),0),"■","□")),""))</f>
        <v/>
      </c>
      <c r="AS22" s="30">
        <f>IF(OR($K22="",$M22="",AS$9=""),"",IF(AND($K22&lt;=AS$9+6,$M22&gt;=AS$9),IF(_xlfn.NETWORKDAYS.INTL(MAX($K22,AS$9),MIN($M22,AS$9+6),'休みの日'!$D$4,'休みの日'!$B$7:$B$56)=0,"・",IF(IF(AS$9&lt;=$K22,0,_xlfn.NETWORKDAYS.INTL($K22,AS$9-1,'休みの日'!$D$4,'休みの日'!$B$7:$B$56))&lt;ROUND(N($O22)*N($Q22),0),"■","□")),""))</f>
        <v/>
      </c>
      <c r="AT22" s="30">
        <f>IF(OR($K22="",$M22="",AT$9=""),"",IF(AND($K22&lt;=AT$9+6,$M22&gt;=AT$9),IF(_xlfn.NETWORKDAYS.INTL(MAX($K22,AT$9),MIN($M22,AT$9+6),'休みの日'!$D$4,'休みの日'!$B$7:$B$56)=0,"・",IF(IF(AT$9&lt;=$K22,0,_xlfn.NETWORKDAYS.INTL($K22,AT$9-1,'休みの日'!$D$4,'休みの日'!$B$7:$B$56))&lt;ROUND(N($O22)*N($Q22),0),"■","□")),""))</f>
        <v/>
      </c>
      <c r="AU22" s="30">
        <f>IF(OR($K22="",$M22="",AU$9=""),"",IF(AND($K22&lt;=AU$9+6,$M22&gt;=AU$9),IF(_xlfn.NETWORKDAYS.INTL(MAX($K22,AU$9),MIN($M22,AU$9+6),'休みの日'!$D$4,'休みの日'!$B$7:$B$56)=0,"・",IF(IF(AU$9&lt;=$K22,0,_xlfn.NETWORKDAYS.INTL($K22,AU$9-1,'休みの日'!$D$4,'休みの日'!$B$7:$B$56))&lt;ROUND(N($O22)*N($Q22),0),"■","□")),""))</f>
        <v/>
      </c>
      <c r="AV22" s="30">
        <f>IF(OR($K22="",$M22="",AV$9=""),"",IF(AND($K22&lt;=AV$9+6,$M22&gt;=AV$9),IF(_xlfn.NETWORKDAYS.INTL(MAX($K22,AV$9),MIN($M22,AV$9+6),'休みの日'!$D$4,'休みの日'!$B$7:$B$56)=0,"・",IF(IF(AV$9&lt;=$K22,0,_xlfn.NETWORKDAYS.INTL($K22,AV$9-1,'休みの日'!$D$4,'休みの日'!$B$7:$B$56))&lt;ROUND(N($O22)*N($Q22),0),"■","□")),""))</f>
        <v/>
      </c>
      <c r="AW22" s="30">
        <f>IF(OR($K22="",$M22="",AW$9=""),"",IF(AND($K22&lt;=AW$9+6,$M22&gt;=AW$9),IF(_xlfn.NETWORKDAYS.INTL(MAX($K22,AW$9),MIN($M22,AW$9+6),'休みの日'!$D$4,'休みの日'!$B$7:$B$56)=0,"・",IF(IF(AW$9&lt;=$K22,0,_xlfn.NETWORKDAYS.INTL($K22,AW$9-1,'休みの日'!$D$4,'休みの日'!$B$7:$B$56))&lt;ROUND(N($O22)*N($Q22),0),"■","□")),""))</f>
        <v/>
      </c>
    </row>
    <row r="23" ht="4" customHeight="1"/>
    <row r="24" ht="16" customHeight="1">
      <c r="A24" s="14" t="inlineStr">
        <is>
          <t>白い欄（タスク・担当・開始・終了・進捗率(実績)）に入れます。色の付いた欄（作業日数・進捗率(予定)・判定・日付・■□）は数式で出ます。</t>
        </is>
      </c>
    </row>
    <row r="25" ht="16" customHeight="1">
      <c r="A25" s="14" t="inlineStr">
        <is>
          <t>作業日数＝開始から終了までのうち、休みの日（休みの日のシートの曜日と日付）を除いた日数。進捗率(予定)＝基準日までに過ぎた作業日÷作業日数。</t>
        </is>
      </c>
    </row>
    <row r="26" ht="16" customHeight="1">
      <c r="A26" s="14" t="inlineStr">
        <is>
          <t>判定：実績が100%なら完了。終了を過ぎて終わっていなければ遅れ。開始の前なら着手前。それ以外は、実績が予定より「遅れと判定する差」以上遅れていれば遅れ、少しでも遅れていればやや遅れ、遅れていなければ予定どおり。</t>
        </is>
      </c>
    </row>
    <row r="27" ht="16" customHeight="1">
      <c r="A27" s="14" t="inlineStr">
        <is>
          <t>■は、進捗率(実績)の分の作業日が入っている週、□は残りの週、・は作業日のない週（休みだけの週）です。▼は基準日の週です。</t>
        </is>
      </c>
    </row>
    <row r="28" ht="16" customHeight="1">
      <c r="A28" s="14" t="inlineStr">
        <is>
          <t>行が足りないときは、表の1行を行番号で選んでコピーし、右クリックの「コピーしたセルの挿入」で足すと、数式も一緒に入ります。</t>
        </is>
      </c>
    </row>
  </sheetData>
  <mergeCells count="144">
    <mergeCell ref="Q13:R13"/>
    <mergeCell ref="Q21:R21"/>
    <mergeCell ref="S21:T21"/>
    <mergeCell ref="O15:P15"/>
    <mergeCell ref="U13:W13"/>
    <mergeCell ref="I8:J9"/>
    <mergeCell ref="K8:L9"/>
    <mergeCell ref="I16:J16"/>
    <mergeCell ref="Z5:AB5"/>
    <mergeCell ref="M10:N10"/>
    <mergeCell ref="U18:W18"/>
    <mergeCell ref="B16:H16"/>
    <mergeCell ref="L5:M5"/>
    <mergeCell ref="I18:J18"/>
    <mergeCell ref="M16:N16"/>
    <mergeCell ref="O16:P16"/>
    <mergeCell ref="S10:T10"/>
    <mergeCell ref="B18:H18"/>
    <mergeCell ref="S19:T19"/>
    <mergeCell ref="U10:W10"/>
    <mergeCell ref="M18:N18"/>
    <mergeCell ref="B11:H11"/>
    <mergeCell ref="A5:H5"/>
    <mergeCell ref="M17:N17"/>
    <mergeCell ref="O17:P17"/>
    <mergeCell ref="N5:Q5"/>
    <mergeCell ref="O11:P11"/>
    <mergeCell ref="Q17:R17"/>
    <mergeCell ref="I20:J20"/>
    <mergeCell ref="Q11:R11"/>
    <mergeCell ref="S20:T20"/>
    <mergeCell ref="A25:AW25"/>
    <mergeCell ref="M19:N19"/>
    <mergeCell ref="I13:J13"/>
    <mergeCell ref="K13:L13"/>
    <mergeCell ref="U17:W17"/>
    <mergeCell ref="U11:W11"/>
    <mergeCell ref="S22:T22"/>
    <mergeCell ref="N4:R4"/>
    <mergeCell ref="Q12:R12"/>
    <mergeCell ref="I15:J15"/>
    <mergeCell ref="S12:T12"/>
    <mergeCell ref="K15:L15"/>
    <mergeCell ref="A3:C3"/>
    <mergeCell ref="B15:H15"/>
    <mergeCell ref="U12:W12"/>
    <mergeCell ref="K21:L21"/>
    <mergeCell ref="U21:W21"/>
    <mergeCell ref="S4:AW4"/>
    <mergeCell ref="A4:C4"/>
    <mergeCell ref="S13:T13"/>
    <mergeCell ref="M13:N13"/>
    <mergeCell ref="A8:A9"/>
    <mergeCell ref="M21:N21"/>
    <mergeCell ref="O21:P21"/>
    <mergeCell ref="Q15:R15"/>
    <mergeCell ref="S15:T15"/>
    <mergeCell ref="X5:Y5"/>
    <mergeCell ref="T3:V3"/>
    <mergeCell ref="A24:AW24"/>
    <mergeCell ref="I17:J17"/>
    <mergeCell ref="K17:L17"/>
    <mergeCell ref="I4:M4"/>
    <mergeCell ref="Q8:R9"/>
    <mergeCell ref="S8:T9"/>
    <mergeCell ref="B17:H17"/>
    <mergeCell ref="I10:J10"/>
    <mergeCell ref="K10:L10"/>
    <mergeCell ref="I19:J19"/>
    <mergeCell ref="K19:L19"/>
    <mergeCell ref="B10:H10"/>
    <mergeCell ref="B19:H19"/>
    <mergeCell ref="K16:L16"/>
    <mergeCell ref="U16:W16"/>
    <mergeCell ref="A27:AW27"/>
    <mergeCell ref="O19:P19"/>
    <mergeCell ref="D3:S3"/>
    <mergeCell ref="I11:J11"/>
    <mergeCell ref="B20:H20"/>
    <mergeCell ref="AL3:AQ3"/>
    <mergeCell ref="K11:L11"/>
    <mergeCell ref="M11:N11"/>
    <mergeCell ref="O20:P20"/>
    <mergeCell ref="I5:K5"/>
    <mergeCell ref="Q20:R20"/>
    <mergeCell ref="Q14:R14"/>
    <mergeCell ref="S14:T14"/>
    <mergeCell ref="AC5:AD5"/>
    <mergeCell ref="W3:AA3"/>
    <mergeCell ref="A28:AW28"/>
    <mergeCell ref="O22:P22"/>
    <mergeCell ref="I21:J21"/>
    <mergeCell ref="U20:W20"/>
    <mergeCell ref="U14:W14"/>
    <mergeCell ref="M15:N15"/>
    <mergeCell ref="AE5:AG5"/>
    <mergeCell ref="M12:N12"/>
    <mergeCell ref="B21:H21"/>
    <mergeCell ref="AR3:AT3"/>
    <mergeCell ref="U22:W22"/>
    <mergeCell ref="U15:W15"/>
    <mergeCell ref="B13:H13"/>
    <mergeCell ref="R5:S5"/>
    <mergeCell ref="K18:L18"/>
    <mergeCell ref="U8:W9"/>
    <mergeCell ref="Q16:R16"/>
    <mergeCell ref="AB3:AF3"/>
    <mergeCell ref="S16:T16"/>
    <mergeCell ref="O10:P10"/>
    <mergeCell ref="A26:AW26"/>
    <mergeCell ref="O18:P18"/>
    <mergeCell ref="B8:H9"/>
    <mergeCell ref="Q18:R18"/>
    <mergeCell ref="S18:T18"/>
    <mergeCell ref="AH5:AI5"/>
    <mergeCell ref="M8:N9"/>
    <mergeCell ref="O8:P9"/>
    <mergeCell ref="S17:T17"/>
    <mergeCell ref="K20:L20"/>
    <mergeCell ref="S11:T11"/>
    <mergeCell ref="M20:N20"/>
    <mergeCell ref="Q10:R10"/>
    <mergeCell ref="A7:W7"/>
    <mergeCell ref="Q19:R19"/>
    <mergeCell ref="I22:J22"/>
    <mergeCell ref="K22:L22"/>
    <mergeCell ref="T5:W5"/>
    <mergeCell ref="M22:N22"/>
    <mergeCell ref="B22:H22"/>
    <mergeCell ref="I12:J12"/>
    <mergeCell ref="K12:L12"/>
    <mergeCell ref="U19:W19"/>
    <mergeCell ref="B12:H12"/>
    <mergeCell ref="Q22:R22"/>
    <mergeCell ref="I14:J14"/>
    <mergeCell ref="D4:H4"/>
    <mergeCell ref="K14:L14"/>
    <mergeCell ref="O12:P12"/>
    <mergeCell ref="A1:AW1"/>
    <mergeCell ref="B14:H14"/>
    <mergeCell ref="AG3:AK3"/>
    <mergeCell ref="M14:N14"/>
    <mergeCell ref="O14:P14"/>
    <mergeCell ref="O13:P13"/>
  </mergeCell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休みの日（祝日・会社の休み）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2" customHeight="1">
      <c r="A3" s="3" t="inlineStr">
        <is>
          <t>休みの曜日</t>
        </is>
      </c>
      <c r="B3" s="4" t="n"/>
      <c r="C3" s="4" t="n"/>
      <c r="D3" s="31" t="inlineStr">
        <is>
          <t>土日</t>
        </is>
      </c>
      <c r="E3" s="6" t="n"/>
      <c r="F3" s="6" t="n"/>
      <c r="G3" s="32" t="inlineStr">
        <is>
          <t>土日・日曜だけ・なし から選べます。土曜も作業する会社は「日曜だけ」にします。</t>
        </is>
      </c>
    </row>
    <row r="4" ht="22" customHeight="1">
      <c r="A4" s="3" t="inlineStr">
        <is>
          <t>数式で使う値</t>
        </is>
      </c>
      <c r="B4" s="4" t="n"/>
      <c r="C4" s="4" t="n"/>
      <c r="D4" s="33">
        <f>IF(D3="日曜だけ","0000001",IF(D3="なし","0000000","0000011"))</f>
        <v/>
      </c>
      <c r="E4" s="9" t="n"/>
      <c r="F4" s="9" t="n"/>
      <c r="G4" s="32" t="inlineStr">
        <is>
          <t>作業日数の数式（NETWORKDAYS.INTL 関数）で使う値です。月曜から日曜の7文字で、1が休みの曜日です。</t>
        </is>
      </c>
    </row>
    <row r="5" ht="6" customHeight="1"/>
    <row r="6" ht="20" customHeight="1">
      <c r="A6" s="17" t="inlineStr">
        <is>
          <t>No.</t>
        </is>
      </c>
      <c r="B6" s="17" t="inlineStr">
        <is>
          <t>日付</t>
        </is>
      </c>
      <c r="C6" s="18" t="n"/>
      <c r="D6" s="18" t="n"/>
      <c r="E6" s="17" t="inlineStr">
        <is>
          <t>曜日</t>
        </is>
      </c>
      <c r="F6" s="17" t="inlineStr">
        <is>
          <t>名前</t>
        </is>
      </c>
      <c r="G6" s="18" t="n"/>
      <c r="H6" s="18" t="n"/>
      <c r="I6" s="18" t="n"/>
      <c r="J6" s="17" t="inlineStr">
        <is>
          <t>区分</t>
        </is>
      </c>
      <c r="K6" s="18" t="n"/>
      <c r="L6" s="18" t="n"/>
    </row>
    <row r="7" ht="18" customHeight="1">
      <c r="A7" s="22" t="inlineStr">
        <is>
          <t>1</t>
        </is>
      </c>
      <c r="B7" s="7" t="n">
        <v>46023</v>
      </c>
      <c r="C7" s="6" t="n"/>
      <c r="D7" s="6" t="n"/>
      <c r="E7" s="33">
        <f>IF(B7="","",MID("日月火水木金土",WEEKDAY(B7),1))</f>
        <v/>
      </c>
      <c r="F7" s="5" t="inlineStr">
        <is>
          <t>元日</t>
        </is>
      </c>
      <c r="G7" s="6" t="n"/>
      <c r="H7" s="6" t="n"/>
      <c r="I7" s="6" t="n"/>
      <c r="J7" s="22" t="inlineStr">
        <is>
          <t>国民の祝日</t>
        </is>
      </c>
      <c r="K7" s="6" t="n"/>
      <c r="L7" s="6" t="n"/>
    </row>
    <row r="8" ht="18" customHeight="1">
      <c r="A8" s="22" t="inlineStr">
        <is>
          <t>2</t>
        </is>
      </c>
      <c r="B8" s="7" t="n">
        <v>46034</v>
      </c>
      <c r="C8" s="6" t="n"/>
      <c r="D8" s="6" t="n"/>
      <c r="E8" s="33">
        <f>IF(B8="","",MID("日月火水木金土",WEEKDAY(B8),1))</f>
        <v/>
      </c>
      <c r="F8" s="5" t="inlineStr">
        <is>
          <t>成人の日</t>
        </is>
      </c>
      <c r="G8" s="6" t="n"/>
      <c r="H8" s="6" t="n"/>
      <c r="I8" s="6" t="n"/>
      <c r="J8" s="22" t="inlineStr">
        <is>
          <t>国民の祝日</t>
        </is>
      </c>
      <c r="K8" s="6" t="n"/>
      <c r="L8" s="6" t="n"/>
    </row>
    <row r="9" ht="18" customHeight="1">
      <c r="A9" s="22" t="inlineStr">
        <is>
          <t>3</t>
        </is>
      </c>
      <c r="B9" s="7" t="n">
        <v>46064</v>
      </c>
      <c r="C9" s="6" t="n"/>
      <c r="D9" s="6" t="n"/>
      <c r="E9" s="33">
        <f>IF(B9="","",MID("日月火水木金土",WEEKDAY(B9),1))</f>
        <v/>
      </c>
      <c r="F9" s="5" t="inlineStr">
        <is>
          <t>建国記念の日</t>
        </is>
      </c>
      <c r="G9" s="6" t="n"/>
      <c r="H9" s="6" t="n"/>
      <c r="I9" s="6" t="n"/>
      <c r="J9" s="22" t="inlineStr">
        <is>
          <t>国民の祝日</t>
        </is>
      </c>
      <c r="K9" s="6" t="n"/>
      <c r="L9" s="6" t="n"/>
    </row>
    <row r="10" ht="18" customHeight="1">
      <c r="A10" s="22" t="inlineStr">
        <is>
          <t>4</t>
        </is>
      </c>
      <c r="B10" s="7" t="n">
        <v>46076</v>
      </c>
      <c r="C10" s="6" t="n"/>
      <c r="D10" s="6" t="n"/>
      <c r="E10" s="33">
        <f>IF(B10="","",MID("日月火水木金土",WEEKDAY(B10),1))</f>
        <v/>
      </c>
      <c r="F10" s="5" t="inlineStr">
        <is>
          <t>天皇誕生日</t>
        </is>
      </c>
      <c r="G10" s="6" t="n"/>
      <c r="H10" s="6" t="n"/>
      <c r="I10" s="6" t="n"/>
      <c r="J10" s="22" t="inlineStr">
        <is>
          <t>国民の祝日</t>
        </is>
      </c>
      <c r="K10" s="6" t="n"/>
      <c r="L10" s="6" t="n"/>
    </row>
    <row r="11" ht="18" customHeight="1">
      <c r="A11" s="22" t="inlineStr">
        <is>
          <t>5</t>
        </is>
      </c>
      <c r="B11" s="7" t="n">
        <v>46101</v>
      </c>
      <c r="C11" s="6" t="n"/>
      <c r="D11" s="6" t="n"/>
      <c r="E11" s="33">
        <f>IF(B11="","",MID("日月火水木金土",WEEKDAY(B11),1))</f>
        <v/>
      </c>
      <c r="F11" s="5" t="inlineStr">
        <is>
          <t>春分の日</t>
        </is>
      </c>
      <c r="G11" s="6" t="n"/>
      <c r="H11" s="6" t="n"/>
      <c r="I11" s="6" t="n"/>
      <c r="J11" s="22" t="inlineStr">
        <is>
          <t>国民の祝日</t>
        </is>
      </c>
      <c r="K11" s="6" t="n"/>
      <c r="L11" s="6" t="n"/>
    </row>
    <row r="12" ht="18" customHeight="1">
      <c r="A12" s="22" t="inlineStr">
        <is>
          <t>6</t>
        </is>
      </c>
      <c r="B12" s="7" t="n">
        <v>46141</v>
      </c>
      <c r="C12" s="6" t="n"/>
      <c r="D12" s="6" t="n"/>
      <c r="E12" s="33">
        <f>IF(B12="","",MID("日月火水木金土",WEEKDAY(B12),1))</f>
        <v/>
      </c>
      <c r="F12" s="5" t="inlineStr">
        <is>
          <t>昭和の日</t>
        </is>
      </c>
      <c r="G12" s="6" t="n"/>
      <c r="H12" s="6" t="n"/>
      <c r="I12" s="6" t="n"/>
      <c r="J12" s="22" t="inlineStr">
        <is>
          <t>国民の祝日</t>
        </is>
      </c>
      <c r="K12" s="6" t="n"/>
      <c r="L12" s="6" t="n"/>
    </row>
    <row r="13" ht="18" customHeight="1">
      <c r="A13" s="22" t="inlineStr">
        <is>
          <t>7</t>
        </is>
      </c>
      <c r="B13" s="7" t="n">
        <v>46145</v>
      </c>
      <c r="C13" s="6" t="n"/>
      <c r="D13" s="6" t="n"/>
      <c r="E13" s="33">
        <f>IF(B13="","",MID("日月火水木金土",WEEKDAY(B13),1))</f>
        <v/>
      </c>
      <c r="F13" s="5" t="inlineStr">
        <is>
          <t>憲法記念日</t>
        </is>
      </c>
      <c r="G13" s="6" t="n"/>
      <c r="H13" s="6" t="n"/>
      <c r="I13" s="6" t="n"/>
      <c r="J13" s="22" t="inlineStr">
        <is>
          <t>国民の祝日</t>
        </is>
      </c>
      <c r="K13" s="6" t="n"/>
      <c r="L13" s="6" t="n"/>
    </row>
    <row r="14" ht="18" customHeight="1">
      <c r="A14" s="22" t="inlineStr">
        <is>
          <t>8</t>
        </is>
      </c>
      <c r="B14" s="7" t="n">
        <v>46146</v>
      </c>
      <c r="C14" s="6" t="n"/>
      <c r="D14" s="6" t="n"/>
      <c r="E14" s="33">
        <f>IF(B14="","",MID("日月火水木金土",WEEKDAY(B14),1))</f>
        <v/>
      </c>
      <c r="F14" s="5" t="inlineStr">
        <is>
          <t>みどりの日</t>
        </is>
      </c>
      <c r="G14" s="6" t="n"/>
      <c r="H14" s="6" t="n"/>
      <c r="I14" s="6" t="n"/>
      <c r="J14" s="22" t="inlineStr">
        <is>
          <t>国民の祝日</t>
        </is>
      </c>
      <c r="K14" s="6" t="n"/>
      <c r="L14" s="6" t="n"/>
    </row>
    <row r="15" ht="18" customHeight="1">
      <c r="A15" s="22" t="inlineStr">
        <is>
          <t>9</t>
        </is>
      </c>
      <c r="B15" s="7" t="n">
        <v>46147</v>
      </c>
      <c r="C15" s="6" t="n"/>
      <c r="D15" s="6" t="n"/>
      <c r="E15" s="33">
        <f>IF(B15="","",MID("日月火水木金土",WEEKDAY(B15),1))</f>
        <v/>
      </c>
      <c r="F15" s="5" t="inlineStr">
        <is>
          <t>こどもの日</t>
        </is>
      </c>
      <c r="G15" s="6" t="n"/>
      <c r="H15" s="6" t="n"/>
      <c r="I15" s="6" t="n"/>
      <c r="J15" s="22" t="inlineStr">
        <is>
          <t>国民の祝日</t>
        </is>
      </c>
      <c r="K15" s="6" t="n"/>
      <c r="L15" s="6" t="n"/>
    </row>
    <row r="16" ht="18" customHeight="1">
      <c r="A16" s="22" t="inlineStr">
        <is>
          <t>10</t>
        </is>
      </c>
      <c r="B16" s="7" t="n">
        <v>46148</v>
      </c>
      <c r="C16" s="6" t="n"/>
      <c r="D16" s="6" t="n"/>
      <c r="E16" s="33">
        <f>IF(B16="","",MID("日月火水木金土",WEEKDAY(B16),1))</f>
        <v/>
      </c>
      <c r="F16" s="5" t="inlineStr">
        <is>
          <t>休日</t>
        </is>
      </c>
      <c r="G16" s="6" t="n"/>
      <c r="H16" s="6" t="n"/>
      <c r="I16" s="6" t="n"/>
      <c r="J16" s="22" t="inlineStr">
        <is>
          <t>国民の祝日</t>
        </is>
      </c>
      <c r="K16" s="6" t="n"/>
      <c r="L16" s="6" t="n"/>
    </row>
    <row r="17" ht="18" customHeight="1">
      <c r="A17" s="22" t="inlineStr">
        <is>
          <t>11</t>
        </is>
      </c>
      <c r="B17" s="7" t="n">
        <v>46223</v>
      </c>
      <c r="C17" s="6" t="n"/>
      <c r="D17" s="6" t="n"/>
      <c r="E17" s="33">
        <f>IF(B17="","",MID("日月火水木金土",WEEKDAY(B17),1))</f>
        <v/>
      </c>
      <c r="F17" s="5" t="inlineStr">
        <is>
          <t>海の日</t>
        </is>
      </c>
      <c r="G17" s="6" t="n"/>
      <c r="H17" s="6" t="n"/>
      <c r="I17" s="6" t="n"/>
      <c r="J17" s="22" t="inlineStr">
        <is>
          <t>国民の祝日</t>
        </is>
      </c>
      <c r="K17" s="6" t="n"/>
      <c r="L17" s="6" t="n"/>
    </row>
    <row r="18" ht="18" customHeight="1">
      <c r="A18" s="22" t="inlineStr">
        <is>
          <t>12</t>
        </is>
      </c>
      <c r="B18" s="7" t="n">
        <v>46245</v>
      </c>
      <c r="C18" s="6" t="n"/>
      <c r="D18" s="6" t="n"/>
      <c r="E18" s="33">
        <f>IF(B18="","",MID("日月火水木金土",WEEKDAY(B18),1))</f>
        <v/>
      </c>
      <c r="F18" s="5" t="inlineStr">
        <is>
          <t>山の日</t>
        </is>
      </c>
      <c r="G18" s="6" t="n"/>
      <c r="H18" s="6" t="n"/>
      <c r="I18" s="6" t="n"/>
      <c r="J18" s="22" t="inlineStr">
        <is>
          <t>国民の祝日</t>
        </is>
      </c>
      <c r="K18" s="6" t="n"/>
      <c r="L18" s="6" t="n"/>
    </row>
    <row r="19" ht="18" customHeight="1">
      <c r="A19" s="22" t="inlineStr">
        <is>
          <t>13</t>
        </is>
      </c>
      <c r="B19" s="7" t="n">
        <v>46246</v>
      </c>
      <c r="C19" s="6" t="n"/>
      <c r="D19" s="6" t="n"/>
      <c r="E19" s="33">
        <f>IF(B19="","",MID("日月火水木金土",WEEKDAY(B19),1))</f>
        <v/>
      </c>
      <c r="F19" s="5" t="inlineStr">
        <is>
          <t>夏季休業</t>
        </is>
      </c>
      <c r="G19" s="6" t="n"/>
      <c r="H19" s="6" t="n"/>
      <c r="I19" s="6" t="n"/>
      <c r="J19" s="22" t="inlineStr">
        <is>
          <t>会社の休み</t>
        </is>
      </c>
      <c r="K19" s="6" t="n"/>
      <c r="L19" s="6" t="n"/>
    </row>
    <row r="20" ht="18" customHeight="1">
      <c r="A20" s="22" t="inlineStr">
        <is>
          <t>14</t>
        </is>
      </c>
      <c r="B20" s="7" t="n">
        <v>46247</v>
      </c>
      <c r="C20" s="6" t="n"/>
      <c r="D20" s="6" t="n"/>
      <c r="E20" s="33">
        <f>IF(B20="","",MID("日月火水木金土",WEEKDAY(B20),1))</f>
        <v/>
      </c>
      <c r="F20" s="5" t="inlineStr">
        <is>
          <t>夏季休業</t>
        </is>
      </c>
      <c r="G20" s="6" t="n"/>
      <c r="H20" s="6" t="n"/>
      <c r="I20" s="6" t="n"/>
      <c r="J20" s="22" t="inlineStr">
        <is>
          <t>会社の休み</t>
        </is>
      </c>
      <c r="K20" s="6" t="n"/>
      <c r="L20" s="6" t="n"/>
    </row>
    <row r="21" ht="18" customHeight="1">
      <c r="A21" s="22" t="inlineStr">
        <is>
          <t>15</t>
        </is>
      </c>
      <c r="B21" s="7" t="n">
        <v>46248</v>
      </c>
      <c r="C21" s="6" t="n"/>
      <c r="D21" s="6" t="n"/>
      <c r="E21" s="33">
        <f>IF(B21="","",MID("日月火水木金土",WEEKDAY(B21),1))</f>
        <v/>
      </c>
      <c r="F21" s="5" t="inlineStr">
        <is>
          <t>夏季休業</t>
        </is>
      </c>
      <c r="G21" s="6" t="n"/>
      <c r="H21" s="6" t="n"/>
      <c r="I21" s="6" t="n"/>
      <c r="J21" s="22" t="inlineStr">
        <is>
          <t>会社の休み</t>
        </is>
      </c>
      <c r="K21" s="6" t="n"/>
      <c r="L21" s="6" t="n"/>
    </row>
    <row r="22" ht="18" customHeight="1">
      <c r="A22" s="22" t="inlineStr">
        <is>
          <t>16</t>
        </is>
      </c>
      <c r="B22" s="7" t="n">
        <v>46286</v>
      </c>
      <c r="C22" s="6" t="n"/>
      <c r="D22" s="6" t="n"/>
      <c r="E22" s="33">
        <f>IF(B22="","",MID("日月火水木金土",WEEKDAY(B22),1))</f>
        <v/>
      </c>
      <c r="F22" s="5" t="inlineStr">
        <is>
          <t>敬老の日</t>
        </is>
      </c>
      <c r="G22" s="6" t="n"/>
      <c r="H22" s="6" t="n"/>
      <c r="I22" s="6" t="n"/>
      <c r="J22" s="22" t="inlineStr">
        <is>
          <t>国民の祝日</t>
        </is>
      </c>
      <c r="K22" s="6" t="n"/>
      <c r="L22" s="6" t="n"/>
    </row>
    <row r="23" ht="18" customHeight="1">
      <c r="A23" s="22" t="inlineStr">
        <is>
          <t>17</t>
        </is>
      </c>
      <c r="B23" s="7" t="n">
        <v>46287</v>
      </c>
      <c r="C23" s="6" t="n"/>
      <c r="D23" s="6" t="n"/>
      <c r="E23" s="33">
        <f>IF(B23="","",MID("日月火水木金土",WEEKDAY(B23),1))</f>
        <v/>
      </c>
      <c r="F23" s="5" t="inlineStr">
        <is>
          <t>休日</t>
        </is>
      </c>
      <c r="G23" s="6" t="n"/>
      <c r="H23" s="6" t="n"/>
      <c r="I23" s="6" t="n"/>
      <c r="J23" s="22" t="inlineStr">
        <is>
          <t>国民の祝日</t>
        </is>
      </c>
      <c r="K23" s="6" t="n"/>
      <c r="L23" s="6" t="n"/>
    </row>
    <row r="24" ht="18" customHeight="1">
      <c r="A24" s="22" t="inlineStr">
        <is>
          <t>18</t>
        </is>
      </c>
      <c r="B24" s="7" t="n">
        <v>46288</v>
      </c>
      <c r="C24" s="6" t="n"/>
      <c r="D24" s="6" t="n"/>
      <c r="E24" s="33">
        <f>IF(B24="","",MID("日月火水木金土",WEEKDAY(B24),1))</f>
        <v/>
      </c>
      <c r="F24" s="5" t="inlineStr">
        <is>
          <t>秋分の日</t>
        </is>
      </c>
      <c r="G24" s="6" t="n"/>
      <c r="H24" s="6" t="n"/>
      <c r="I24" s="6" t="n"/>
      <c r="J24" s="22" t="inlineStr">
        <is>
          <t>国民の祝日</t>
        </is>
      </c>
      <c r="K24" s="6" t="n"/>
      <c r="L24" s="6" t="n"/>
    </row>
    <row r="25" ht="18" customHeight="1">
      <c r="A25" s="22" t="inlineStr">
        <is>
          <t>19</t>
        </is>
      </c>
      <c r="B25" s="7" t="n">
        <v>46307</v>
      </c>
      <c r="C25" s="6" t="n"/>
      <c r="D25" s="6" t="n"/>
      <c r="E25" s="33">
        <f>IF(B25="","",MID("日月火水木金土",WEEKDAY(B25),1))</f>
        <v/>
      </c>
      <c r="F25" s="5" t="inlineStr">
        <is>
          <t>スポーツの日</t>
        </is>
      </c>
      <c r="G25" s="6" t="n"/>
      <c r="H25" s="6" t="n"/>
      <c r="I25" s="6" t="n"/>
      <c r="J25" s="22" t="inlineStr">
        <is>
          <t>国民の祝日</t>
        </is>
      </c>
      <c r="K25" s="6" t="n"/>
      <c r="L25" s="6" t="n"/>
    </row>
    <row r="26" ht="18" customHeight="1">
      <c r="A26" s="22" t="inlineStr">
        <is>
          <t>20</t>
        </is>
      </c>
      <c r="B26" s="7" t="n">
        <v>46329</v>
      </c>
      <c r="C26" s="6" t="n"/>
      <c r="D26" s="6" t="n"/>
      <c r="E26" s="33">
        <f>IF(B26="","",MID("日月火水木金土",WEEKDAY(B26),1))</f>
        <v/>
      </c>
      <c r="F26" s="5" t="inlineStr">
        <is>
          <t>文化の日</t>
        </is>
      </c>
      <c r="G26" s="6" t="n"/>
      <c r="H26" s="6" t="n"/>
      <c r="I26" s="6" t="n"/>
      <c r="J26" s="22" t="inlineStr">
        <is>
          <t>国民の祝日</t>
        </is>
      </c>
      <c r="K26" s="6" t="n"/>
      <c r="L26" s="6" t="n"/>
    </row>
    <row r="27" ht="18" customHeight="1">
      <c r="A27" s="22" t="inlineStr">
        <is>
          <t>21</t>
        </is>
      </c>
      <c r="B27" s="7" t="n">
        <v>46349</v>
      </c>
      <c r="C27" s="6" t="n"/>
      <c r="D27" s="6" t="n"/>
      <c r="E27" s="33">
        <f>IF(B27="","",MID("日月火水木金土",WEEKDAY(B27),1))</f>
        <v/>
      </c>
      <c r="F27" s="5" t="inlineStr">
        <is>
          <t>勤労感謝の日</t>
        </is>
      </c>
      <c r="G27" s="6" t="n"/>
      <c r="H27" s="6" t="n"/>
      <c r="I27" s="6" t="n"/>
      <c r="J27" s="22" t="inlineStr">
        <is>
          <t>国民の祝日</t>
        </is>
      </c>
      <c r="K27" s="6" t="n"/>
      <c r="L27" s="6" t="n"/>
    </row>
    <row r="28" ht="18" customHeight="1">
      <c r="A28" s="22" t="inlineStr">
        <is>
          <t>22</t>
        </is>
      </c>
      <c r="B28" s="7" t="n">
        <v>46385</v>
      </c>
      <c r="C28" s="6" t="n"/>
      <c r="D28" s="6" t="n"/>
      <c r="E28" s="33">
        <f>IF(B28="","",MID("日月火水木金土",WEEKDAY(B28),1))</f>
        <v/>
      </c>
      <c r="F28" s="5" t="inlineStr">
        <is>
          <t>年末年始の休み</t>
        </is>
      </c>
      <c r="G28" s="6" t="n"/>
      <c r="H28" s="6" t="n"/>
      <c r="I28" s="6" t="n"/>
      <c r="J28" s="22" t="inlineStr">
        <is>
          <t>会社の休み</t>
        </is>
      </c>
      <c r="K28" s="6" t="n"/>
      <c r="L28" s="6" t="n"/>
    </row>
    <row r="29" ht="18" customHeight="1">
      <c r="A29" s="22" t="inlineStr">
        <is>
          <t>23</t>
        </is>
      </c>
      <c r="B29" s="7" t="n">
        <v>46386</v>
      </c>
      <c r="C29" s="6" t="n"/>
      <c r="D29" s="6" t="n"/>
      <c r="E29" s="33">
        <f>IF(B29="","",MID("日月火水木金土",WEEKDAY(B29),1))</f>
        <v/>
      </c>
      <c r="F29" s="5" t="inlineStr">
        <is>
          <t>年末年始の休み</t>
        </is>
      </c>
      <c r="G29" s="6" t="n"/>
      <c r="H29" s="6" t="n"/>
      <c r="I29" s="6" t="n"/>
      <c r="J29" s="22" t="inlineStr">
        <is>
          <t>会社の休み</t>
        </is>
      </c>
      <c r="K29" s="6" t="n"/>
      <c r="L29" s="6" t="n"/>
    </row>
    <row r="30" ht="18" customHeight="1">
      <c r="A30" s="22" t="inlineStr">
        <is>
          <t>24</t>
        </is>
      </c>
      <c r="B30" s="7" t="n">
        <v>46387</v>
      </c>
      <c r="C30" s="6" t="n"/>
      <c r="D30" s="6" t="n"/>
      <c r="E30" s="33">
        <f>IF(B30="","",MID("日月火水木金土",WEEKDAY(B30),1))</f>
        <v/>
      </c>
      <c r="F30" s="5" t="inlineStr">
        <is>
          <t>年末年始の休み</t>
        </is>
      </c>
      <c r="G30" s="6" t="n"/>
      <c r="H30" s="6" t="n"/>
      <c r="I30" s="6" t="n"/>
      <c r="J30" s="22" t="inlineStr">
        <is>
          <t>会社の休み</t>
        </is>
      </c>
      <c r="K30" s="6" t="n"/>
      <c r="L30" s="6" t="n"/>
    </row>
    <row r="31" ht="18" customHeight="1">
      <c r="A31" s="22" t="inlineStr">
        <is>
          <t>25</t>
        </is>
      </c>
      <c r="B31" s="7" t="n">
        <v>46388</v>
      </c>
      <c r="C31" s="6" t="n"/>
      <c r="D31" s="6" t="n"/>
      <c r="E31" s="33">
        <f>IF(B31="","",MID("日月火水木金土",WEEKDAY(B31),1))</f>
        <v/>
      </c>
      <c r="F31" s="5" t="inlineStr">
        <is>
          <t>元日</t>
        </is>
      </c>
      <c r="G31" s="6" t="n"/>
      <c r="H31" s="6" t="n"/>
      <c r="I31" s="6" t="n"/>
      <c r="J31" s="22" t="inlineStr">
        <is>
          <t>国民の祝日</t>
        </is>
      </c>
      <c r="K31" s="6" t="n"/>
      <c r="L31" s="6" t="n"/>
    </row>
    <row r="32" ht="18" customHeight="1">
      <c r="A32" s="22" t="inlineStr">
        <is>
          <t>26</t>
        </is>
      </c>
      <c r="B32" s="7" t="n">
        <v>46398</v>
      </c>
      <c r="C32" s="6" t="n"/>
      <c r="D32" s="6" t="n"/>
      <c r="E32" s="33">
        <f>IF(B32="","",MID("日月火水木金土",WEEKDAY(B32),1))</f>
        <v/>
      </c>
      <c r="F32" s="5" t="inlineStr">
        <is>
          <t>成人の日</t>
        </is>
      </c>
      <c r="G32" s="6" t="n"/>
      <c r="H32" s="6" t="n"/>
      <c r="I32" s="6" t="n"/>
      <c r="J32" s="22" t="inlineStr">
        <is>
          <t>国民の祝日</t>
        </is>
      </c>
      <c r="K32" s="6" t="n"/>
      <c r="L32" s="6" t="n"/>
    </row>
    <row r="33" ht="18" customHeight="1">
      <c r="A33" s="22" t="inlineStr">
        <is>
          <t>27</t>
        </is>
      </c>
      <c r="B33" s="7" t="n">
        <v>46429</v>
      </c>
      <c r="C33" s="6" t="n"/>
      <c r="D33" s="6" t="n"/>
      <c r="E33" s="33">
        <f>IF(B33="","",MID("日月火水木金土",WEEKDAY(B33),1))</f>
        <v/>
      </c>
      <c r="F33" s="5" t="inlineStr">
        <is>
          <t>建国記念の日</t>
        </is>
      </c>
      <c r="G33" s="6" t="n"/>
      <c r="H33" s="6" t="n"/>
      <c r="I33" s="6" t="n"/>
      <c r="J33" s="22" t="inlineStr">
        <is>
          <t>国民の祝日</t>
        </is>
      </c>
      <c r="K33" s="6" t="n"/>
      <c r="L33" s="6" t="n"/>
    </row>
    <row r="34" ht="18" customHeight="1">
      <c r="A34" s="22" t="inlineStr">
        <is>
          <t>28</t>
        </is>
      </c>
      <c r="B34" s="7" t="n">
        <v>46441</v>
      </c>
      <c r="C34" s="6" t="n"/>
      <c r="D34" s="6" t="n"/>
      <c r="E34" s="33">
        <f>IF(B34="","",MID("日月火水木金土",WEEKDAY(B34),1))</f>
        <v/>
      </c>
      <c r="F34" s="5" t="inlineStr">
        <is>
          <t>天皇誕生日</t>
        </is>
      </c>
      <c r="G34" s="6" t="n"/>
      <c r="H34" s="6" t="n"/>
      <c r="I34" s="6" t="n"/>
      <c r="J34" s="22" t="inlineStr">
        <is>
          <t>国民の祝日</t>
        </is>
      </c>
      <c r="K34" s="6" t="n"/>
      <c r="L34" s="6" t="n"/>
    </row>
    <row r="35" ht="18" customHeight="1">
      <c r="A35" s="22" t="inlineStr">
        <is>
          <t>29</t>
        </is>
      </c>
      <c r="B35" s="7" t="n">
        <v>46467</v>
      </c>
      <c r="C35" s="6" t="n"/>
      <c r="D35" s="6" t="n"/>
      <c r="E35" s="33">
        <f>IF(B35="","",MID("日月火水木金土",WEEKDAY(B35),1))</f>
        <v/>
      </c>
      <c r="F35" s="5" t="inlineStr">
        <is>
          <t>春分の日</t>
        </is>
      </c>
      <c r="G35" s="6" t="n"/>
      <c r="H35" s="6" t="n"/>
      <c r="I35" s="6" t="n"/>
      <c r="J35" s="22" t="inlineStr">
        <is>
          <t>国民の祝日</t>
        </is>
      </c>
      <c r="K35" s="6" t="n"/>
      <c r="L35" s="6" t="n"/>
    </row>
    <row r="36" ht="18" customHeight="1">
      <c r="A36" s="22" t="inlineStr">
        <is>
          <t>30</t>
        </is>
      </c>
      <c r="B36" s="7" t="n">
        <v>46468</v>
      </c>
      <c r="C36" s="6" t="n"/>
      <c r="D36" s="6" t="n"/>
      <c r="E36" s="33">
        <f>IF(B36="","",MID("日月火水木金土",WEEKDAY(B36),1))</f>
        <v/>
      </c>
      <c r="F36" s="5" t="inlineStr">
        <is>
          <t>休日</t>
        </is>
      </c>
      <c r="G36" s="6" t="n"/>
      <c r="H36" s="6" t="n"/>
      <c r="I36" s="6" t="n"/>
      <c r="J36" s="22" t="inlineStr">
        <is>
          <t>国民の祝日</t>
        </is>
      </c>
      <c r="K36" s="6" t="n"/>
      <c r="L36" s="6" t="n"/>
    </row>
    <row r="37" ht="18" customHeight="1">
      <c r="A37" s="22" t="inlineStr">
        <is>
          <t>31</t>
        </is>
      </c>
      <c r="B37" s="7" t="n">
        <v>46506</v>
      </c>
      <c r="C37" s="6" t="n"/>
      <c r="D37" s="6" t="n"/>
      <c r="E37" s="33">
        <f>IF(B37="","",MID("日月火水木金土",WEEKDAY(B37),1))</f>
        <v/>
      </c>
      <c r="F37" s="5" t="inlineStr">
        <is>
          <t>昭和の日</t>
        </is>
      </c>
      <c r="G37" s="6" t="n"/>
      <c r="H37" s="6" t="n"/>
      <c r="I37" s="6" t="n"/>
      <c r="J37" s="22" t="inlineStr">
        <is>
          <t>国民の祝日</t>
        </is>
      </c>
      <c r="K37" s="6" t="n"/>
      <c r="L37" s="6" t="n"/>
    </row>
    <row r="38" ht="18" customHeight="1">
      <c r="A38" s="22" t="inlineStr">
        <is>
          <t>32</t>
        </is>
      </c>
      <c r="B38" s="7" t="n">
        <v>46510</v>
      </c>
      <c r="C38" s="6" t="n"/>
      <c r="D38" s="6" t="n"/>
      <c r="E38" s="33">
        <f>IF(B38="","",MID("日月火水木金土",WEEKDAY(B38),1))</f>
        <v/>
      </c>
      <c r="F38" s="5" t="inlineStr">
        <is>
          <t>憲法記念日</t>
        </is>
      </c>
      <c r="G38" s="6" t="n"/>
      <c r="H38" s="6" t="n"/>
      <c r="I38" s="6" t="n"/>
      <c r="J38" s="22" t="inlineStr">
        <is>
          <t>国民の祝日</t>
        </is>
      </c>
      <c r="K38" s="6" t="n"/>
      <c r="L38" s="6" t="n"/>
    </row>
    <row r="39" ht="18" customHeight="1">
      <c r="A39" s="22" t="inlineStr">
        <is>
          <t>33</t>
        </is>
      </c>
      <c r="B39" s="7" t="n">
        <v>46511</v>
      </c>
      <c r="C39" s="6" t="n"/>
      <c r="D39" s="6" t="n"/>
      <c r="E39" s="33">
        <f>IF(B39="","",MID("日月火水木金土",WEEKDAY(B39),1))</f>
        <v/>
      </c>
      <c r="F39" s="5" t="inlineStr">
        <is>
          <t>みどりの日</t>
        </is>
      </c>
      <c r="G39" s="6" t="n"/>
      <c r="H39" s="6" t="n"/>
      <c r="I39" s="6" t="n"/>
      <c r="J39" s="22" t="inlineStr">
        <is>
          <t>国民の祝日</t>
        </is>
      </c>
      <c r="K39" s="6" t="n"/>
      <c r="L39" s="6" t="n"/>
    </row>
    <row r="40" ht="18" customHeight="1">
      <c r="A40" s="22" t="inlineStr">
        <is>
          <t>34</t>
        </is>
      </c>
      <c r="B40" s="7" t="n">
        <v>46512</v>
      </c>
      <c r="C40" s="6" t="n"/>
      <c r="D40" s="6" t="n"/>
      <c r="E40" s="33">
        <f>IF(B40="","",MID("日月火水木金土",WEEKDAY(B40),1))</f>
        <v/>
      </c>
      <c r="F40" s="5" t="inlineStr">
        <is>
          <t>こどもの日</t>
        </is>
      </c>
      <c r="G40" s="6" t="n"/>
      <c r="H40" s="6" t="n"/>
      <c r="I40" s="6" t="n"/>
      <c r="J40" s="22" t="inlineStr">
        <is>
          <t>国民の祝日</t>
        </is>
      </c>
      <c r="K40" s="6" t="n"/>
      <c r="L40" s="6" t="n"/>
    </row>
    <row r="41" ht="18" customHeight="1">
      <c r="A41" s="22" t="inlineStr">
        <is>
          <t>35</t>
        </is>
      </c>
      <c r="B41" s="7" t="n">
        <v>46587</v>
      </c>
      <c r="C41" s="6" t="n"/>
      <c r="D41" s="6" t="n"/>
      <c r="E41" s="33">
        <f>IF(B41="","",MID("日月火水木金土",WEEKDAY(B41),1))</f>
        <v/>
      </c>
      <c r="F41" s="5" t="inlineStr">
        <is>
          <t>海の日</t>
        </is>
      </c>
      <c r="G41" s="6" t="n"/>
      <c r="H41" s="6" t="n"/>
      <c r="I41" s="6" t="n"/>
      <c r="J41" s="22" t="inlineStr">
        <is>
          <t>国民の祝日</t>
        </is>
      </c>
      <c r="K41" s="6" t="n"/>
      <c r="L41" s="6" t="n"/>
    </row>
    <row r="42" ht="18" customHeight="1">
      <c r="A42" s="22" t="inlineStr">
        <is>
          <t>36</t>
        </is>
      </c>
      <c r="B42" s="7" t="n">
        <v>46610</v>
      </c>
      <c r="C42" s="6" t="n"/>
      <c r="D42" s="6" t="n"/>
      <c r="E42" s="33">
        <f>IF(B42="","",MID("日月火水木金土",WEEKDAY(B42),1))</f>
        <v/>
      </c>
      <c r="F42" s="5" t="inlineStr">
        <is>
          <t>山の日</t>
        </is>
      </c>
      <c r="G42" s="6" t="n"/>
      <c r="H42" s="6" t="n"/>
      <c r="I42" s="6" t="n"/>
      <c r="J42" s="22" t="inlineStr">
        <is>
          <t>国民の祝日</t>
        </is>
      </c>
      <c r="K42" s="6" t="n"/>
      <c r="L42" s="6" t="n"/>
    </row>
    <row r="43" ht="18" customHeight="1">
      <c r="A43" s="22" t="inlineStr">
        <is>
          <t>37</t>
        </is>
      </c>
      <c r="B43" s="7" t="n">
        <v>46650</v>
      </c>
      <c r="C43" s="6" t="n"/>
      <c r="D43" s="6" t="n"/>
      <c r="E43" s="33">
        <f>IF(B43="","",MID("日月火水木金土",WEEKDAY(B43),1))</f>
        <v/>
      </c>
      <c r="F43" s="5" t="inlineStr">
        <is>
          <t>敬老の日</t>
        </is>
      </c>
      <c r="G43" s="6" t="n"/>
      <c r="H43" s="6" t="n"/>
      <c r="I43" s="6" t="n"/>
      <c r="J43" s="22" t="inlineStr">
        <is>
          <t>国民の祝日</t>
        </is>
      </c>
      <c r="K43" s="6" t="n"/>
      <c r="L43" s="6" t="n"/>
    </row>
    <row r="44" ht="18" customHeight="1">
      <c r="A44" s="22" t="inlineStr">
        <is>
          <t>38</t>
        </is>
      </c>
      <c r="B44" s="7" t="n">
        <v>46653</v>
      </c>
      <c r="C44" s="6" t="n"/>
      <c r="D44" s="6" t="n"/>
      <c r="E44" s="33">
        <f>IF(B44="","",MID("日月火水木金土",WEEKDAY(B44),1))</f>
        <v/>
      </c>
      <c r="F44" s="5" t="inlineStr">
        <is>
          <t>秋分の日</t>
        </is>
      </c>
      <c r="G44" s="6" t="n"/>
      <c r="H44" s="6" t="n"/>
      <c r="I44" s="6" t="n"/>
      <c r="J44" s="22" t="inlineStr">
        <is>
          <t>国民の祝日</t>
        </is>
      </c>
      <c r="K44" s="6" t="n"/>
      <c r="L44" s="6" t="n"/>
    </row>
    <row r="45" ht="18" customHeight="1">
      <c r="A45" s="22" t="inlineStr">
        <is>
          <t>39</t>
        </is>
      </c>
      <c r="B45" s="7" t="n">
        <v>46671</v>
      </c>
      <c r="C45" s="6" t="n"/>
      <c r="D45" s="6" t="n"/>
      <c r="E45" s="33">
        <f>IF(B45="","",MID("日月火水木金土",WEEKDAY(B45),1))</f>
        <v/>
      </c>
      <c r="F45" s="5" t="inlineStr">
        <is>
          <t>スポーツの日</t>
        </is>
      </c>
      <c r="G45" s="6" t="n"/>
      <c r="H45" s="6" t="n"/>
      <c r="I45" s="6" t="n"/>
      <c r="J45" s="22" t="inlineStr">
        <is>
          <t>国民の祝日</t>
        </is>
      </c>
      <c r="K45" s="6" t="n"/>
      <c r="L45" s="6" t="n"/>
    </row>
    <row r="46" ht="18" customHeight="1">
      <c r="A46" s="22" t="inlineStr">
        <is>
          <t>40</t>
        </is>
      </c>
      <c r="B46" s="7" t="n">
        <v>46694</v>
      </c>
      <c r="C46" s="6" t="n"/>
      <c r="D46" s="6" t="n"/>
      <c r="E46" s="33">
        <f>IF(B46="","",MID("日月火水木金土",WEEKDAY(B46),1))</f>
        <v/>
      </c>
      <c r="F46" s="5" t="inlineStr">
        <is>
          <t>文化の日</t>
        </is>
      </c>
      <c r="G46" s="6" t="n"/>
      <c r="H46" s="6" t="n"/>
      <c r="I46" s="6" t="n"/>
      <c r="J46" s="22" t="inlineStr">
        <is>
          <t>国民の祝日</t>
        </is>
      </c>
      <c r="K46" s="6" t="n"/>
      <c r="L46" s="6" t="n"/>
    </row>
    <row r="47" ht="18" customHeight="1">
      <c r="A47" s="22" t="inlineStr">
        <is>
          <t>41</t>
        </is>
      </c>
      <c r="B47" s="7" t="n">
        <v>46714</v>
      </c>
      <c r="C47" s="6" t="n"/>
      <c r="D47" s="6" t="n"/>
      <c r="E47" s="33">
        <f>IF(B47="","",MID("日月火水木金土",WEEKDAY(B47),1))</f>
        <v/>
      </c>
      <c r="F47" s="5" t="inlineStr">
        <is>
          <t>勤労感謝の日</t>
        </is>
      </c>
      <c r="G47" s="6" t="n"/>
      <c r="H47" s="6" t="n"/>
      <c r="I47" s="6" t="n"/>
      <c r="J47" s="22" t="inlineStr">
        <is>
          <t>国民の祝日</t>
        </is>
      </c>
      <c r="K47" s="6" t="n"/>
      <c r="L47" s="6" t="n"/>
    </row>
    <row r="48" ht="18" customHeight="1">
      <c r="A48" s="22" t="n"/>
      <c r="B48" s="7" t="n"/>
      <c r="C48" s="6" t="n"/>
      <c r="D48" s="6" t="n"/>
      <c r="E48" s="33">
        <f>IF(B48="","",MID("日月火水木金土",WEEKDAY(B48),1))</f>
        <v/>
      </c>
      <c r="F48" s="5" t="n"/>
      <c r="G48" s="6" t="n"/>
      <c r="H48" s="6" t="n"/>
      <c r="I48" s="6" t="n"/>
      <c r="J48" s="22" t="n"/>
      <c r="K48" s="6" t="n"/>
      <c r="L48" s="6" t="n"/>
    </row>
    <row r="49" ht="18" customHeight="1">
      <c r="A49" s="22" t="n"/>
      <c r="B49" s="7" t="n"/>
      <c r="C49" s="6" t="n"/>
      <c r="D49" s="6" t="n"/>
      <c r="E49" s="33">
        <f>IF(B49="","",MID("日月火水木金土",WEEKDAY(B49),1))</f>
        <v/>
      </c>
      <c r="F49" s="5" t="n"/>
      <c r="G49" s="6" t="n"/>
      <c r="H49" s="6" t="n"/>
      <c r="I49" s="6" t="n"/>
      <c r="J49" s="22" t="n"/>
      <c r="K49" s="6" t="n"/>
      <c r="L49" s="6" t="n"/>
    </row>
    <row r="50" ht="18" customHeight="1">
      <c r="A50" s="22" t="n"/>
      <c r="B50" s="7" t="n"/>
      <c r="C50" s="6" t="n"/>
      <c r="D50" s="6" t="n"/>
      <c r="E50" s="33">
        <f>IF(B50="","",MID("日月火水木金土",WEEKDAY(B50),1))</f>
        <v/>
      </c>
      <c r="F50" s="5" t="n"/>
      <c r="G50" s="6" t="n"/>
      <c r="H50" s="6" t="n"/>
      <c r="I50" s="6" t="n"/>
      <c r="J50" s="22" t="n"/>
      <c r="K50" s="6" t="n"/>
      <c r="L50" s="6" t="n"/>
    </row>
    <row r="51" ht="18" customHeight="1">
      <c r="A51" s="22" t="n"/>
      <c r="B51" s="7" t="n"/>
      <c r="C51" s="6" t="n"/>
      <c r="D51" s="6" t="n"/>
      <c r="E51" s="33">
        <f>IF(B51="","",MID("日月火水木金土",WEEKDAY(B51),1))</f>
        <v/>
      </c>
      <c r="F51" s="5" t="n"/>
      <c r="G51" s="6" t="n"/>
      <c r="H51" s="6" t="n"/>
      <c r="I51" s="6" t="n"/>
      <c r="J51" s="22" t="n"/>
      <c r="K51" s="6" t="n"/>
      <c r="L51" s="6" t="n"/>
    </row>
    <row r="52" ht="18" customHeight="1">
      <c r="A52" s="22" t="n"/>
      <c r="B52" s="7" t="n"/>
      <c r="C52" s="6" t="n"/>
      <c r="D52" s="6" t="n"/>
      <c r="E52" s="33">
        <f>IF(B52="","",MID("日月火水木金土",WEEKDAY(B52),1))</f>
        <v/>
      </c>
      <c r="F52" s="5" t="n"/>
      <c r="G52" s="6" t="n"/>
      <c r="H52" s="6" t="n"/>
      <c r="I52" s="6" t="n"/>
      <c r="J52" s="22" t="n"/>
      <c r="K52" s="6" t="n"/>
      <c r="L52" s="6" t="n"/>
    </row>
    <row r="53" ht="18" customHeight="1">
      <c r="A53" s="22" t="n"/>
      <c r="B53" s="7" t="n"/>
      <c r="C53" s="6" t="n"/>
      <c r="D53" s="6" t="n"/>
      <c r="E53" s="33">
        <f>IF(B53="","",MID("日月火水木金土",WEEKDAY(B53),1))</f>
        <v/>
      </c>
      <c r="F53" s="5" t="n"/>
      <c r="G53" s="6" t="n"/>
      <c r="H53" s="6" t="n"/>
      <c r="I53" s="6" t="n"/>
      <c r="J53" s="22" t="n"/>
      <c r="K53" s="6" t="n"/>
      <c r="L53" s="6" t="n"/>
    </row>
    <row r="54" ht="18" customHeight="1">
      <c r="A54" s="22" t="n"/>
      <c r="B54" s="7" t="n"/>
      <c r="C54" s="6" t="n"/>
      <c r="D54" s="6" t="n"/>
      <c r="E54" s="33">
        <f>IF(B54="","",MID("日月火水木金土",WEEKDAY(B54),1))</f>
        <v/>
      </c>
      <c r="F54" s="5" t="n"/>
      <c r="G54" s="6" t="n"/>
      <c r="H54" s="6" t="n"/>
      <c r="I54" s="6" t="n"/>
      <c r="J54" s="22" t="n"/>
      <c r="K54" s="6" t="n"/>
      <c r="L54" s="6" t="n"/>
    </row>
    <row r="55" ht="18" customHeight="1">
      <c r="A55" s="22" t="n"/>
      <c r="B55" s="7" t="n"/>
      <c r="C55" s="6" t="n"/>
      <c r="D55" s="6" t="n"/>
      <c r="E55" s="33">
        <f>IF(B55="","",MID("日月火水木金土",WEEKDAY(B55),1))</f>
        <v/>
      </c>
      <c r="F55" s="5" t="n"/>
      <c r="G55" s="6" t="n"/>
      <c r="H55" s="6" t="n"/>
      <c r="I55" s="6" t="n"/>
      <c r="J55" s="22" t="n"/>
      <c r="K55" s="6" t="n"/>
      <c r="L55" s="6" t="n"/>
    </row>
    <row r="56" ht="18" customHeight="1">
      <c r="A56" s="22" t="n"/>
      <c r="B56" s="7" t="n"/>
      <c r="C56" s="6" t="n"/>
      <c r="D56" s="6" t="n"/>
      <c r="E56" s="33">
        <f>IF(B56="","",MID("日月火水木金土",WEEKDAY(B56),1))</f>
        <v/>
      </c>
      <c r="F56" s="5" t="n"/>
      <c r="G56" s="6" t="n"/>
      <c r="H56" s="6" t="n"/>
      <c r="I56" s="6" t="n"/>
      <c r="J56" s="22" t="n"/>
      <c r="K56" s="6" t="n"/>
      <c r="L56" s="6" t="n"/>
    </row>
    <row r="57" ht="4" customHeight="1"/>
    <row r="58" ht="16" customHeight="1">
      <c r="A58" s="14" t="inlineStr">
        <is>
          <t>国民の祝日は、内閣府の「国民の祝日について」から2026・2027年の分を入れています。</t>
        </is>
      </c>
    </row>
    <row r="59" ht="16" customHeight="1">
      <c r="A59" s="14" t="inlineStr">
        <is>
          <t>「休日」は振替休日などです。2028年からの祝日は、内閣府のページで確かめて書き足します。</t>
        </is>
      </c>
    </row>
    <row r="60" ht="16" customHeight="1">
      <c r="A60" s="14" t="inlineStr">
        <is>
          <t>会社の休み（夏季休業・年末年始など）は、空いた行に年月日まで入れます。並び順は自由です。</t>
        </is>
      </c>
    </row>
    <row r="61" ht="16" customHeight="1">
      <c r="A61" s="14" t="inlineStr">
        <is>
          <t>この表の日付と休みの曜日を、ガントチャートの作業日数・進捗率(予定)・「・」で休みとして数えます。</t>
        </is>
      </c>
    </row>
  </sheetData>
  <mergeCells count="164">
    <mergeCell ref="B11:D11"/>
    <mergeCell ref="B42:D42"/>
    <mergeCell ref="F27:I27"/>
    <mergeCell ref="J27:L27"/>
    <mergeCell ref="G3:L3"/>
    <mergeCell ref="J35:L35"/>
    <mergeCell ref="B44:D44"/>
    <mergeCell ref="B53:D53"/>
    <mergeCell ref="J11:L11"/>
    <mergeCell ref="B34:D34"/>
    <mergeCell ref="J25:L25"/>
    <mergeCell ref="B28:D28"/>
    <mergeCell ref="B37:D37"/>
    <mergeCell ref="F53:I53"/>
    <mergeCell ref="F29:I29"/>
    <mergeCell ref="F16:I16"/>
    <mergeCell ref="B30:D30"/>
    <mergeCell ref="G4:L4"/>
    <mergeCell ref="F25:I25"/>
    <mergeCell ref="J50:L50"/>
    <mergeCell ref="B6:D6"/>
    <mergeCell ref="B20:D20"/>
    <mergeCell ref="J46:L46"/>
    <mergeCell ref="J52:L52"/>
    <mergeCell ref="J39:L39"/>
    <mergeCell ref="F15:I15"/>
    <mergeCell ref="J48:L48"/>
    <mergeCell ref="B54:D54"/>
    <mergeCell ref="J29:L29"/>
    <mergeCell ref="J38:L38"/>
    <mergeCell ref="J13:L13"/>
    <mergeCell ref="B56:D56"/>
    <mergeCell ref="J40:L40"/>
    <mergeCell ref="B43:D43"/>
    <mergeCell ref="F23:I23"/>
    <mergeCell ref="J15:L15"/>
    <mergeCell ref="F13:I13"/>
    <mergeCell ref="J24:L24"/>
    <mergeCell ref="F56:I56"/>
    <mergeCell ref="F43:I43"/>
    <mergeCell ref="B8:D8"/>
    <mergeCell ref="F52:I52"/>
    <mergeCell ref="B17:D17"/>
    <mergeCell ref="A3:C3"/>
    <mergeCell ref="F37:I37"/>
    <mergeCell ref="J26:L26"/>
    <mergeCell ref="J7:L7"/>
    <mergeCell ref="B10:D10"/>
    <mergeCell ref="J41:L41"/>
    <mergeCell ref="J16:L16"/>
    <mergeCell ref="B19:D19"/>
    <mergeCell ref="F44:I44"/>
    <mergeCell ref="B9:D9"/>
    <mergeCell ref="D3:F3"/>
    <mergeCell ref="F54:I54"/>
    <mergeCell ref="J43:L43"/>
    <mergeCell ref="F19:I19"/>
    <mergeCell ref="A4:C4"/>
    <mergeCell ref="F34:I34"/>
    <mergeCell ref="F6:I6"/>
    <mergeCell ref="J33:L33"/>
    <mergeCell ref="B36:D36"/>
    <mergeCell ref="J42:L42"/>
    <mergeCell ref="B45:D45"/>
    <mergeCell ref="F30:I30"/>
    <mergeCell ref="A58:L58"/>
    <mergeCell ref="F20:I20"/>
    <mergeCell ref="F33:I33"/>
    <mergeCell ref="J44:L44"/>
    <mergeCell ref="F45:I45"/>
    <mergeCell ref="B47:D47"/>
    <mergeCell ref="F42:I42"/>
    <mergeCell ref="J14:L14"/>
    <mergeCell ref="F17:I17"/>
    <mergeCell ref="J28:L28"/>
    <mergeCell ref="B31:D31"/>
    <mergeCell ref="B46:D46"/>
    <mergeCell ref="A60:L60"/>
    <mergeCell ref="J37:L37"/>
    <mergeCell ref="F47:I47"/>
    <mergeCell ref="B21:D21"/>
    <mergeCell ref="B39:D39"/>
    <mergeCell ref="J30:L30"/>
    <mergeCell ref="F46:I46"/>
    <mergeCell ref="B48:D48"/>
    <mergeCell ref="F28:I28"/>
    <mergeCell ref="J53:L53"/>
    <mergeCell ref="J6:L6"/>
    <mergeCell ref="B14:D14"/>
    <mergeCell ref="F9:I9"/>
    <mergeCell ref="B23:D23"/>
    <mergeCell ref="F39:I39"/>
    <mergeCell ref="F48:I48"/>
    <mergeCell ref="B13:D13"/>
    <mergeCell ref="J55:L55"/>
    <mergeCell ref="J54:L54"/>
    <mergeCell ref="J32:L32"/>
    <mergeCell ref="B49:D49"/>
    <mergeCell ref="J47:L47"/>
    <mergeCell ref="J56:L56"/>
    <mergeCell ref="F10:I10"/>
    <mergeCell ref="B51:D51"/>
    <mergeCell ref="F7:I7"/>
    <mergeCell ref="J18:L18"/>
    <mergeCell ref="B41:D41"/>
    <mergeCell ref="B35:D35"/>
    <mergeCell ref="B50:D50"/>
    <mergeCell ref="J8:L8"/>
    <mergeCell ref="J17:L17"/>
    <mergeCell ref="B25:D25"/>
    <mergeCell ref="A59:L59"/>
    <mergeCell ref="F36:I36"/>
    <mergeCell ref="F18:I18"/>
    <mergeCell ref="F50:I50"/>
    <mergeCell ref="J10:L10"/>
    <mergeCell ref="F8:I8"/>
    <mergeCell ref="J19:L19"/>
    <mergeCell ref="B22:D22"/>
    <mergeCell ref="A61:L61"/>
    <mergeCell ref="J34:L34"/>
    <mergeCell ref="B12:D12"/>
    <mergeCell ref="J9:L9"/>
    <mergeCell ref="F22:I22"/>
    <mergeCell ref="F31:I31"/>
    <mergeCell ref="J49:L49"/>
    <mergeCell ref="J36:L36"/>
    <mergeCell ref="J45:L45"/>
    <mergeCell ref="J20:L20"/>
    <mergeCell ref="B29:D29"/>
    <mergeCell ref="B38:D38"/>
    <mergeCell ref="F49:I49"/>
    <mergeCell ref="F14:I14"/>
    <mergeCell ref="J22:L22"/>
    <mergeCell ref="D4:F4"/>
    <mergeCell ref="F11:I11"/>
    <mergeCell ref="J31:L31"/>
    <mergeCell ref="B40:D40"/>
    <mergeCell ref="J12:L12"/>
    <mergeCell ref="B15:D15"/>
    <mergeCell ref="B55:D55"/>
    <mergeCell ref="J21:L21"/>
    <mergeCell ref="B24:D24"/>
    <mergeCell ref="B33:D33"/>
    <mergeCell ref="J51:L51"/>
    <mergeCell ref="F40:I40"/>
    <mergeCell ref="B32:D32"/>
    <mergeCell ref="F55:I55"/>
    <mergeCell ref="F12:I12"/>
    <mergeCell ref="J23:L23"/>
    <mergeCell ref="F24:I24"/>
    <mergeCell ref="B26:D26"/>
    <mergeCell ref="F21:I21"/>
    <mergeCell ref="F51:I51"/>
    <mergeCell ref="B7:D7"/>
    <mergeCell ref="B16:D16"/>
    <mergeCell ref="F32:I32"/>
    <mergeCell ref="F26:I26"/>
    <mergeCell ref="F41:I41"/>
    <mergeCell ref="F35:I35"/>
    <mergeCell ref="A1:L1"/>
    <mergeCell ref="B18:D18"/>
    <mergeCell ref="B27:D27"/>
    <mergeCell ref="F38:I38"/>
    <mergeCell ref="B52:D52"/>
  </mergeCells>
  <dataValidations count="2">
    <dataValidation sqref="D3" showDropDown="0" showInputMessage="0" showErrorMessage="0" allowBlank="1" type="list">
      <formula1>"土日,日曜だけ,なし"</formula1>
    </dataValidation>
    <dataValidation sqref="J7:J56" showDropDown="0" showInputMessage="0" showErrorMessage="0" allowBlank="1" type="list">
      <formula1>"国民の祝日,会社の休み"</formula1>
    </dataValidation>
  </dataValidation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2026-11-03T17:05:07Z</dcterms:created>
  <dcterms:modified xmlns:dcterms="http://purl.org/dc/terms/" xmlns:xsi="http://www.w3.org/2001/XMLSchema-instance" xsi:type="dcterms:W3CDTF">2026-11-03T17:05:07Z</dcterms:modified>
</cp:coreProperties>
</file>