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送る前のチェック" sheetId="1" state="visible" r:id="rId1"/>
    <sheet xmlns:r="http://schemas.openxmlformats.org/officeDocument/2006/relationships" name="作業前の点検" sheetId="2" state="visible" r:id="rId2"/>
    <sheet xmlns:r="http://schemas.openxmlformats.org/officeDocument/2006/relationships" name="イベント準備" sheetId="3" state="visible" r:id="rId3"/>
    <sheet xmlns:r="http://schemas.openxmlformats.org/officeDocument/2006/relationships" name="1週間のチェック表" sheetId="4" state="visible" r:id="rId4"/>
  </sheets>
  <definedNames>
    <definedName name="_xlnm.Print_Area" localSheetId="0">'送る前のチェック'!$A$1:$L$29</definedName>
    <definedName name="_xlnm.Print_Area" localSheetId="1">'作業前の点検'!$A$1:$L$26</definedName>
    <definedName name="_xlnm.Print_Area" localSheetId="2">'イベント準備'!$A$1:$L$39</definedName>
    <definedName name="_xlnm.Print_Area" localSheetId="3">'1週間のチェック表'!$A$1:$L$28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yyyy/m/d"/>
    <numFmt numFmtId="166" formatCode="0&quot;日&quot;"/>
    <numFmt numFmtId="167" formatCode="m/d"/>
    <numFmt numFmtId="168" formatCode="#,##0&quot;件&quot;"/>
    <numFmt numFmtId="169" formatCode="0.0%"/>
  </numFmts>
  <fonts count="14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color rgb="00555555"/>
      <sz val="8"/>
    </font>
    <font>
      <name val="游ゴシック"/>
      <b val="1"/>
      <color rgb="00FFFFFF"/>
      <sz val="9"/>
    </font>
    <font>
      <name val="游ゴシック"/>
      <color rgb="00222222"/>
      <sz val="9"/>
    </font>
    <font>
      <name val="游ゴシック"/>
      <b val="1"/>
      <color rgb="00222222"/>
      <sz val="10"/>
    </font>
    <font>
      <name val="游ゴシック"/>
      <color rgb="00222222"/>
      <sz val="8"/>
    </font>
    <font>
      <name val="游ゴシック"/>
      <color rgb="001F3A5F"/>
      <sz val="9"/>
    </font>
    <font>
      <name val="游ゴシック"/>
      <color rgb="00FFFFFF"/>
      <sz val="9"/>
    </font>
    <font>
      <name val="游ゴシック"/>
      <b val="1"/>
      <color rgb="00222222"/>
      <sz val="12"/>
    </font>
    <font>
      <name val="游ゴシック"/>
      <b val="1"/>
      <color rgb="00C0392B"/>
      <sz val="12"/>
    </font>
    <font>
      <name val="游ゴシック"/>
      <b val="1"/>
      <color rgb="001F3A5F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BEFF4"/>
      </patternFill>
    </fill>
    <fill>
      <patternFill patternType="solid">
        <fgColor rgb="001F3A5F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3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2" fillId="2" borderId="2" applyAlignment="1" pivotButton="0" quotePrefix="0" xfId="0">
      <alignment horizontal="left" vertical="center" indent="1"/>
    </xf>
    <xf numFmtId="165" fontId="3" fillId="0" borderId="2" applyAlignment="1" pivotButton="0" quotePrefix="0" xfId="0">
      <alignment horizontal="center" vertical="center"/>
    </xf>
    <xf numFmtId="165" fontId="3" fillId="3" borderId="2" applyAlignment="1" pivotButton="0" quotePrefix="0" xfId="0">
      <alignment horizontal="center" vertical="center"/>
    </xf>
    <xf numFmtId="0" fontId="0" fillId="3" borderId="2" pivotButton="0" quotePrefix="0" xfId="0"/>
    <xf numFmtId="166" fontId="3" fillId="0" borderId="2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8" fontId="7" fillId="3" borderId="2" applyAlignment="1" pivotButton="0" quotePrefix="0" xfId="0">
      <alignment horizontal="right" vertical="center"/>
    </xf>
    <xf numFmtId="169" fontId="2" fillId="3" borderId="2" applyAlignment="1" pivotButton="0" quotePrefix="0" xfId="0">
      <alignment horizontal="right" vertical="center"/>
    </xf>
    <xf numFmtId="0" fontId="9" fillId="3" borderId="2" applyAlignment="1" pivotButton="0" quotePrefix="0" xfId="0">
      <alignment horizontal="left" vertical="center" indent="1"/>
    </xf>
    <xf numFmtId="0" fontId="5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3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 wrapText="1"/>
    </xf>
    <xf numFmtId="167" fontId="3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/>
    </xf>
    <xf numFmtId="0" fontId="2" fillId="3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left" vertical="center" wrapText="1" indent="1"/>
    </xf>
    <xf numFmtId="0" fontId="3" fillId="0" borderId="2" applyAlignment="1" pivotButton="0" quotePrefix="0" xfId="0">
      <alignment horizontal="left" vertical="center" indent="1"/>
    </xf>
    <xf numFmtId="168" fontId="3" fillId="3" borderId="2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wrapText="1" indent="1"/>
    </xf>
    <xf numFmtId="0" fontId="5" fillId="4" borderId="2" applyAlignment="1" pivotButton="0" quotePrefix="0" xfId="0">
      <alignment horizontal="center" vertical="center"/>
    </xf>
    <xf numFmtId="167" fontId="5" fillId="4" borderId="2" applyAlignment="1" pivotButton="0" quotePrefix="0" xfId="0">
      <alignment horizontal="center" vertical="center"/>
    </xf>
    <xf numFmtId="0" fontId="10" fillId="4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center" vertical="center"/>
    </xf>
    <xf numFmtId="0" fontId="12" fillId="0" borderId="2" applyAlignment="1" pivotButton="0" quotePrefix="0" xfId="0">
      <alignment horizontal="center" vertical="center"/>
    </xf>
    <xf numFmtId="0" fontId="2" fillId="2" borderId="2" applyAlignment="1" pivotButton="0" quotePrefix="0" xfId="0">
      <alignment horizontal="right" vertical="center"/>
    </xf>
    <xf numFmtId="0" fontId="7" fillId="3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13" fillId="5" borderId="2" applyAlignment="1" pivotButton="0" quotePrefix="0" xfId="0">
      <alignment horizontal="left" vertical="center" indent="1"/>
    </xf>
    <xf numFmtId="0" fontId="0" fillId="5" borderId="2" pivotButton="0" quotePrefix="0" xfId="0"/>
    <xf numFmtId="0" fontId="3" fillId="0" borderId="2" applyAlignment="1" pivotButton="0" quotePrefix="0" xfId="0">
      <alignment horizontal="lef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毎月の報告書を送る前のチェックリスト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報告書</t>
        </is>
      </c>
      <c r="B3" s="4" t="n"/>
      <c r="C3" s="4" t="n"/>
      <c r="D3" s="5" t="inlineStr">
        <is>
          <t>店舗別の月次売上報告（2026年10月分・7ページ）</t>
        </is>
      </c>
      <c r="E3" s="6" t="n"/>
      <c r="F3" s="6" t="n"/>
      <c r="G3" s="6" t="n"/>
      <c r="H3" s="6" t="n"/>
      <c r="I3" s="6" t="n"/>
      <c r="J3" s="6" t="n"/>
      <c r="K3" s="6" t="n"/>
      <c r="L3" s="6" t="n"/>
    </row>
    <row r="4" ht="21" customHeight="1">
      <c r="A4" s="3" t="inlineStr">
        <is>
          <t>送る日・送り先</t>
        </is>
      </c>
      <c r="B4" s="4" t="n"/>
      <c r="C4" s="4" t="n"/>
      <c r="D4" s="5" t="inlineStr">
        <is>
          <t>2026年11月6日（金）・加盟店25店と経営会議</t>
        </is>
      </c>
      <c r="E4" s="6" t="n"/>
      <c r="F4" s="6" t="n"/>
      <c r="G4" s="6" t="n"/>
      <c r="H4" s="6" t="n"/>
      <c r="I4" s="6" t="n"/>
      <c r="J4" s="6" t="n"/>
      <c r="K4" s="6" t="n"/>
      <c r="L4" s="6" t="n"/>
    </row>
    <row r="5" ht="21" customHeight="1">
      <c r="A5" s="3" t="inlineStr">
        <is>
          <t>作った人</t>
        </is>
      </c>
      <c r="B5" s="4" t="n"/>
      <c r="C5" s="4" t="n"/>
      <c r="D5" s="5" t="inlineStr">
        <is>
          <t>中村</t>
        </is>
      </c>
      <c r="E5" s="6" t="n"/>
      <c r="F5" s="6" t="n"/>
      <c r="G5" s="3" t="inlineStr">
        <is>
          <t>確かめる人</t>
        </is>
      </c>
      <c r="H5" s="4" t="n"/>
      <c r="I5" s="4" t="n"/>
      <c r="J5" s="5" t="inlineStr">
        <is>
          <t>小川</t>
        </is>
      </c>
      <c r="K5" s="6" t="n"/>
      <c r="L5" s="6" t="n"/>
    </row>
    <row r="6" ht="22" customHeight="1">
      <c r="A6" s="7" t="inlineStr">
        <is>
          <t>基準日</t>
        </is>
      </c>
      <c r="B6" s="4" t="n"/>
      <c r="C6" s="8" t="n">
        <v>46331</v>
      </c>
      <c r="D6" s="6" t="n"/>
      <c r="E6" s="7" t="inlineStr">
        <is>
          <t>判定に使う日</t>
        </is>
      </c>
      <c r="F6" s="4" t="n"/>
      <c r="G6" s="9">
        <f>IF(C6="",TODAY(),C6)</f>
        <v/>
      </c>
      <c r="H6" s="10" t="n"/>
      <c r="I6" s="7" t="inlineStr">
        <is>
          <t>知らせる日数</t>
        </is>
      </c>
      <c r="J6" s="4" t="n"/>
      <c r="K6" s="11" t="n">
        <v>1</v>
      </c>
    </row>
    <row r="7" ht="16" customHeight="1">
      <c r="A7" s="12" t="inlineStr">
        <is>
          <t>基準日が空のときは、今日の日付で判定します。済みの割合＝済み÷（項目の数−対象外）。</t>
        </is>
      </c>
    </row>
    <row r="8" ht="6" customHeight="1"/>
    <row r="9" ht="24" customHeight="1">
      <c r="A9" s="7" t="inlineStr">
        <is>
          <t>項目の数</t>
        </is>
      </c>
      <c r="B9" s="4" t="n"/>
      <c r="C9" s="13">
        <f>IF(COUNTA(C13:C27)=0,"",COUNTA(C13:C27))</f>
        <v/>
      </c>
      <c r="D9" s="7" t="inlineStr">
        <is>
          <t>済み</t>
        </is>
      </c>
      <c r="E9" s="4" t="n"/>
      <c r="F9" s="13">
        <f>IF(COUNTA(C13:C27)=0,"",COUNTIF(I13:I27,"済"))</f>
        <v/>
      </c>
      <c r="G9" s="7" t="inlineStr">
        <is>
          <t>残り</t>
        </is>
      </c>
      <c r="H9" s="4" t="n"/>
      <c r="I9" s="13">
        <f>IF(COUNTA(C13:C27)=0,"",COUNTA(C13:C27)-COUNTIF(I13:I27,"済")-COUNTIF(I13:I27,"対象外"))</f>
        <v/>
      </c>
      <c r="J9" s="7" t="inlineStr">
        <is>
          <t>対象外</t>
        </is>
      </c>
      <c r="K9" s="4" t="n"/>
      <c r="L9" s="13">
        <f>IF(COUNTA(C13:C27)=0,"",COUNTIF(I13:I27,"対象外"))</f>
        <v/>
      </c>
    </row>
    <row r="10" ht="24" customHeight="1">
      <c r="A10" s="7" t="inlineStr">
        <is>
          <t>済みの割合</t>
        </is>
      </c>
      <c r="B10" s="4" t="n"/>
      <c r="C10" s="14">
        <f>IF(COUNTA(C13:C27)-COUNTIF(I13:I27,"対象外")&lt;=0,"",COUNTIF(I13:I27,"済")/(COUNTA(C13:C27)-COUNTIF(I13:I27,"対象外")))</f>
        <v/>
      </c>
      <c r="D10" s="15">
        <f>IF(C10="","",REPT("■",ROUND(C10*10,0))&amp;REPT("□",10-ROUND(C10*10,0)))</f>
        <v/>
      </c>
      <c r="E10" s="10" t="n"/>
      <c r="F10" s="10" t="n"/>
      <c r="G10" s="7" t="inlineStr">
        <is>
          <t>期限切れ</t>
        </is>
      </c>
      <c r="H10" s="4" t="n"/>
      <c r="I10" s="13">
        <f>IF(COUNTA(C13:C27)=0,"",COUNTIF(J13:J27,"期限切れ"))</f>
        <v/>
      </c>
      <c r="J10" s="7" t="inlineStr">
        <is>
          <t>今日・まもなく</t>
        </is>
      </c>
      <c r="K10" s="4" t="n"/>
      <c r="L10" s="13">
        <f>IF(COUNTA(C13:C27)=0,"",COUNTIF(J13:J27,"今日まで")+COUNTIF(J13:J27,"まもなく"))</f>
        <v/>
      </c>
    </row>
    <row r="11" ht="6" customHeight="1"/>
    <row r="12" ht="22" customHeight="1">
      <c r="A12" s="16" t="inlineStr">
        <is>
          <t>No.</t>
        </is>
      </c>
      <c r="B12" s="16" t="inlineStr">
        <is>
          <t>区分</t>
        </is>
      </c>
      <c r="C12" s="16" t="inlineStr">
        <is>
          <t>確認すること（終わった状態で書く）</t>
        </is>
      </c>
      <c r="D12" s="17" t="n"/>
      <c r="E12" s="17" t="n"/>
      <c r="F12" s="17" t="n"/>
      <c r="G12" s="16" t="inlineStr">
        <is>
          <t>担当</t>
        </is>
      </c>
      <c r="H12" s="16" t="inlineStr">
        <is>
          <t>期限</t>
        </is>
      </c>
      <c r="I12" s="16" t="inlineStr">
        <is>
          <t>済み</t>
        </is>
      </c>
      <c r="J12" s="16" t="inlineStr">
        <is>
          <t>判定</t>
        </is>
      </c>
      <c r="K12" s="16" t="inlineStr">
        <is>
          <t>メモ</t>
        </is>
      </c>
      <c r="L12" s="17" t="n"/>
    </row>
    <row r="13" ht="36" customHeight="1">
      <c r="A13" s="18" t="inlineStr">
        <is>
          <t>1</t>
        </is>
      </c>
      <c r="B13" s="19" t="inlineStr">
        <is>
          <t>宛先</t>
        </is>
      </c>
      <c r="C13" s="5" t="inlineStr">
        <is>
          <t>宛先（会社名・部署・お名前）が、送り先の一覧と同じ</t>
        </is>
      </c>
      <c r="D13" s="6" t="n"/>
      <c r="E13" s="6" t="n"/>
      <c r="F13" s="6" t="n"/>
      <c r="G13" s="19" t="inlineStr">
        <is>
          <t>中村</t>
        </is>
      </c>
      <c r="H13" s="20" t="n">
        <v>46331</v>
      </c>
      <c r="I13" s="21" t="inlineStr">
        <is>
          <t>済</t>
        </is>
      </c>
      <c r="J13" s="22">
        <f>IF(OR(C13="",I13="済",I13="対象外",H13=""),"",IF(H13&lt;$G$6,"期限切れ",IF(H13=$G$6,"今日まで",IF(H13-$G$6&lt;=$K$6,"まもなく",""))))</f>
        <v/>
      </c>
      <c r="K13" s="23" t="n"/>
      <c r="L13" s="6" t="n"/>
    </row>
    <row r="14" ht="36" customHeight="1">
      <c r="A14" s="18" t="inlineStr">
        <is>
          <t>2</t>
        </is>
      </c>
      <c r="B14" s="19" t="inlineStr">
        <is>
          <t>期間</t>
        </is>
      </c>
      <c r="C14" s="5" t="inlineStr">
        <is>
          <t>表紙・見出し・ファイル名の対象月が、すべて今月分</t>
        </is>
      </c>
      <c r="D14" s="6" t="n"/>
      <c r="E14" s="6" t="n"/>
      <c r="F14" s="6" t="n"/>
      <c r="G14" s="19" t="inlineStr">
        <is>
          <t>中村</t>
        </is>
      </c>
      <c r="H14" s="20" t="n">
        <v>46331</v>
      </c>
      <c r="I14" s="21" t="inlineStr">
        <is>
          <t>済</t>
        </is>
      </c>
      <c r="J14" s="22">
        <f>IF(OR(C14="",I14="済",I14="対象外",H14=""),"",IF(H14&lt;$G$6,"期限切れ",IF(H14=$G$6,"今日まで",IF(H14-$G$6&lt;=$K$6,"まもなく",""))))</f>
        <v/>
      </c>
      <c r="K14" s="23" t="n"/>
      <c r="L14" s="6" t="n"/>
    </row>
    <row r="15" ht="36" customHeight="1">
      <c r="A15" s="18" t="inlineStr">
        <is>
          <t>3</t>
        </is>
      </c>
      <c r="B15" s="19" t="inlineStr">
        <is>
          <t>数字</t>
        </is>
      </c>
      <c r="C15" s="5" t="inlineStr">
        <is>
          <t>合計が、元データの合計と同じ（比べた先をメモに書く）</t>
        </is>
      </c>
      <c r="D15" s="6" t="n"/>
      <c r="E15" s="6" t="n"/>
      <c r="F15" s="6" t="n"/>
      <c r="G15" s="19" t="inlineStr">
        <is>
          <t>小川</t>
        </is>
      </c>
      <c r="H15" s="20" t="n">
        <v>46331</v>
      </c>
      <c r="I15" s="21" t="inlineStr">
        <is>
          <t>済</t>
        </is>
      </c>
      <c r="J15" s="22">
        <f>IF(OR(C15="",I15="済",I15="対象外",H15=""),"",IF(H15&lt;$G$6,"期限切れ",IF(H15=$G$6,"今日まで",IF(H15-$G$6&lt;=$K$6,"まもなく",""))))</f>
        <v/>
      </c>
      <c r="K15" s="23" t="inlineStr">
        <is>
          <t>POS の画面の合計（13,281万円）</t>
        </is>
      </c>
      <c r="L15" s="6" t="n"/>
    </row>
    <row r="16" ht="36" customHeight="1">
      <c r="A16" s="18" t="inlineStr">
        <is>
          <t>4</t>
        </is>
      </c>
      <c r="B16" s="19" t="inlineStr">
        <is>
          <t>数字</t>
        </is>
      </c>
      <c r="C16" s="5" t="inlineStr">
        <is>
          <t>前月の数字が、先月送った報告書と同じ</t>
        </is>
      </c>
      <c r="D16" s="6" t="n"/>
      <c r="E16" s="6" t="n"/>
      <c r="F16" s="6" t="n"/>
      <c r="G16" s="19" t="inlineStr">
        <is>
          <t>小川</t>
        </is>
      </c>
      <c r="H16" s="20" t="n">
        <v>46330</v>
      </c>
      <c r="I16" s="18" t="inlineStr">
        <is>
          <t>未</t>
        </is>
      </c>
      <c r="J16" s="22">
        <f>IF(OR(C16="",I16="済",I16="対象外",H16=""),"",IF(H16&lt;$G$6,"期限切れ",IF(H16=$G$6,"今日まで",IF(H16-$G$6&lt;=$K$6,"まもなく",""))))</f>
        <v/>
      </c>
      <c r="K16" s="23" t="inlineStr">
        <is>
          <t>9月分の PDF と比べる</t>
        </is>
      </c>
      <c r="L16" s="6" t="n"/>
    </row>
    <row r="17" ht="36" customHeight="1">
      <c r="A17" s="18" t="inlineStr">
        <is>
          <t>5</t>
        </is>
      </c>
      <c r="B17" s="19" t="inlineStr">
        <is>
          <t>数字</t>
        </is>
      </c>
      <c r="C17" s="5" t="inlineStr">
        <is>
          <t>前月比・前年比の計算の向き（今月÷前月）が合っている</t>
        </is>
      </c>
      <c r="D17" s="6" t="n"/>
      <c r="E17" s="6" t="n"/>
      <c r="F17" s="6" t="n"/>
      <c r="G17" s="19" t="inlineStr">
        <is>
          <t>小川</t>
        </is>
      </c>
      <c r="H17" s="20" t="n">
        <v>46331</v>
      </c>
      <c r="I17" s="21" t="inlineStr">
        <is>
          <t>済</t>
        </is>
      </c>
      <c r="J17" s="22">
        <f>IF(OR(C17="",I17="済",I17="対象外",H17=""),"",IF(H17&lt;$G$6,"期限切れ",IF(H17=$G$6,"今日まで",IF(H17-$G$6&lt;=$K$6,"まもなく",""))))</f>
        <v/>
      </c>
      <c r="K17" s="23" t="n"/>
      <c r="L17" s="6" t="n"/>
    </row>
    <row r="18" ht="36" customHeight="1">
      <c r="A18" s="18" t="inlineStr">
        <is>
          <t>6</t>
        </is>
      </c>
      <c r="B18" s="19" t="inlineStr">
        <is>
          <t>数字</t>
        </is>
      </c>
      <c r="C18" s="5" t="inlineStr">
        <is>
          <t>単位（円・千円・万円）と、税込・税抜がそろっている</t>
        </is>
      </c>
      <c r="D18" s="6" t="n"/>
      <c r="E18" s="6" t="n"/>
      <c r="F18" s="6" t="n"/>
      <c r="G18" s="19" t="inlineStr">
        <is>
          <t>小川</t>
        </is>
      </c>
      <c r="H18" s="20" t="n">
        <v>46331</v>
      </c>
      <c r="I18" s="21" t="inlineStr">
        <is>
          <t>済</t>
        </is>
      </c>
      <c r="J18" s="22">
        <f>IF(OR(C18="",I18="済",I18="対象外",H18=""),"",IF(H18&lt;$G$6,"期限切れ",IF(H18=$G$6,"今日まで",IF(H18-$G$6&lt;=$K$6,"まもなく",""))))</f>
        <v/>
      </c>
      <c r="K18" s="23" t="inlineStr">
        <is>
          <t>万円・税抜</t>
        </is>
      </c>
      <c r="L18" s="6" t="n"/>
    </row>
    <row r="19" ht="36" customHeight="1">
      <c r="A19" s="18" t="inlineStr">
        <is>
          <t>7</t>
        </is>
      </c>
      <c r="B19" s="19" t="inlineStr">
        <is>
          <t>数字</t>
        </is>
      </c>
      <c r="C19" s="5" t="inlineStr">
        <is>
          <t>過去の数字を直したときは、直した理由を注記した</t>
        </is>
      </c>
      <c r="D19" s="6" t="n"/>
      <c r="E19" s="6" t="n"/>
      <c r="F19" s="6" t="n"/>
      <c r="G19" s="19" t="inlineStr">
        <is>
          <t>小川</t>
        </is>
      </c>
      <c r="H19" s="20" t="n">
        <v>46331</v>
      </c>
      <c r="I19" s="18" t="inlineStr">
        <is>
          <t>対象外</t>
        </is>
      </c>
      <c r="J19" s="22">
        <f>IF(OR(C19="",I19="済",I19="対象外",H19=""),"",IF(H19&lt;$G$6,"期限切れ",IF(H19=$G$6,"今日まで",IF(H19-$G$6&lt;=$K$6,"まもなく",""))))</f>
        <v/>
      </c>
      <c r="K19" s="23" t="inlineStr">
        <is>
          <t>今月は直していない</t>
        </is>
      </c>
      <c r="L19" s="6" t="n"/>
    </row>
    <row r="20" ht="22" customHeight="1">
      <c r="A20" s="18" t="inlineStr">
        <is>
          <t>8</t>
        </is>
      </c>
      <c r="B20" s="19" t="inlineStr">
        <is>
          <t>文</t>
        </is>
      </c>
      <c r="C20" s="5" t="inlineStr">
        <is>
          <t>所見に、先月の文が残っていない</t>
        </is>
      </c>
      <c r="D20" s="6" t="n"/>
      <c r="E20" s="6" t="n"/>
      <c r="F20" s="6" t="n"/>
      <c r="G20" s="19" t="inlineStr">
        <is>
          <t>小川</t>
        </is>
      </c>
      <c r="H20" s="20" t="n">
        <v>46331</v>
      </c>
      <c r="I20" s="18" t="inlineStr">
        <is>
          <t>未</t>
        </is>
      </c>
      <c r="J20" s="22">
        <f>IF(OR(C20="",I20="済",I20="対象外",H20=""),"",IF(H20&lt;$G$6,"期限切れ",IF(H20=$G$6,"今日まで",IF(H20-$G$6&lt;=$K$6,"まもなく",""))))</f>
        <v/>
      </c>
      <c r="K20" s="23" t="n"/>
      <c r="L20" s="6" t="n"/>
    </row>
    <row r="21" ht="36" customHeight="1">
      <c r="A21" s="18" t="inlineStr">
        <is>
          <t>9</t>
        </is>
      </c>
      <c r="B21" s="19" t="inlineStr">
        <is>
          <t>文</t>
        </is>
      </c>
      <c r="C21" s="5" t="inlineStr">
        <is>
          <t>数字が大きく動いたところに、理由と次の対応がある</t>
        </is>
      </c>
      <c r="D21" s="6" t="n"/>
      <c r="E21" s="6" t="n"/>
      <c r="F21" s="6" t="n"/>
      <c r="G21" s="19" t="inlineStr">
        <is>
          <t>小川</t>
        </is>
      </c>
      <c r="H21" s="20" t="n">
        <v>46331</v>
      </c>
      <c r="I21" s="21" t="inlineStr">
        <is>
          <t>済</t>
        </is>
      </c>
      <c r="J21" s="22">
        <f>IF(OR(C21="",I21="済",I21="対象外",H21=""),"",IF(H21&lt;$G$6,"期限切れ",IF(H21=$G$6,"今日まで",IF(H21-$G$6&lt;=$K$6,"まもなく",""))))</f>
        <v/>
      </c>
      <c r="K21" s="23" t="inlineStr">
        <is>
          <t>高槻店・茨木店</t>
        </is>
      </c>
      <c r="L21" s="6" t="n"/>
    </row>
    <row r="22" ht="36" customHeight="1">
      <c r="A22" s="18" t="inlineStr">
        <is>
          <t>10</t>
        </is>
      </c>
      <c r="B22" s="19" t="inlineStr">
        <is>
          <t>文</t>
        </is>
      </c>
      <c r="C22" s="5" t="inlineStr">
        <is>
          <t>社内のメモ（★・要確認など）が残っていない</t>
        </is>
      </c>
      <c r="D22" s="6" t="n"/>
      <c r="E22" s="6" t="n"/>
      <c r="F22" s="6" t="n"/>
      <c r="G22" s="19" t="inlineStr">
        <is>
          <t>小川</t>
        </is>
      </c>
      <c r="H22" s="20" t="n">
        <v>46332</v>
      </c>
      <c r="I22" s="18" t="inlineStr">
        <is>
          <t>未</t>
        </is>
      </c>
      <c r="J22" s="22">
        <f>IF(OR(C22="",I22="済",I22="対象外",H22=""),"",IF(H22&lt;$G$6,"期限切れ",IF(H22=$G$6,"今日まで",IF(H22-$G$6&lt;=$K$6,"まもなく",""))))</f>
        <v/>
      </c>
      <c r="K22" s="23" t="n"/>
      <c r="L22" s="6" t="n"/>
    </row>
    <row r="23" ht="36" customHeight="1">
      <c r="A23" s="18" t="inlineStr">
        <is>
          <t>11</t>
        </is>
      </c>
      <c r="B23" s="19" t="inlineStr">
        <is>
          <t>PDF</t>
        </is>
      </c>
      <c r="C23" s="5" t="inlineStr">
        <is>
          <t>PDF で表とグラフが切れていない（ページ数も見た）</t>
        </is>
      </c>
      <c r="D23" s="6" t="n"/>
      <c r="E23" s="6" t="n"/>
      <c r="F23" s="6" t="n"/>
      <c r="G23" s="19" t="inlineStr">
        <is>
          <t>中村</t>
        </is>
      </c>
      <c r="H23" s="20" t="n">
        <v>46332</v>
      </c>
      <c r="I23" s="18" t="inlineStr">
        <is>
          <t>未</t>
        </is>
      </c>
      <c r="J23" s="22">
        <f>IF(OR(C23="",I23="済",I23="対象外",H23=""),"",IF(H23&lt;$G$6,"期限切れ",IF(H23=$G$6,"今日まで",IF(H23-$G$6&lt;=$K$6,"まもなく",""))))</f>
        <v/>
      </c>
      <c r="K23" s="23" t="inlineStr">
        <is>
          <t>7ページ</t>
        </is>
      </c>
      <c r="L23" s="6" t="n"/>
    </row>
    <row r="24" ht="36" customHeight="1">
      <c r="A24" s="18" t="inlineStr">
        <is>
          <t>12</t>
        </is>
      </c>
      <c r="B24" s="19" t="inlineStr">
        <is>
          <t>PDF</t>
        </is>
      </c>
      <c r="C24" s="5" t="inlineStr">
        <is>
          <t>ファイル名が決まりどおり（年月_報告書の名前.pdf）</t>
        </is>
      </c>
      <c r="D24" s="6" t="n"/>
      <c r="E24" s="6" t="n"/>
      <c r="F24" s="6" t="n"/>
      <c r="G24" s="19" t="inlineStr">
        <is>
          <t>中村</t>
        </is>
      </c>
      <c r="H24" s="20" t="n">
        <v>46332</v>
      </c>
      <c r="I24" s="18" t="inlineStr">
        <is>
          <t>未</t>
        </is>
      </c>
      <c r="J24" s="22">
        <f>IF(OR(C24="",I24="済",I24="対象外",H24=""),"",IF(H24&lt;$G$6,"期限切れ",IF(H24=$G$6,"今日まで",IF(H24-$G$6&lt;=$K$6,"まもなく",""))))</f>
        <v/>
      </c>
      <c r="K24" s="23" t="n"/>
      <c r="L24" s="6" t="n"/>
    </row>
    <row r="25" ht="36" customHeight="1">
      <c r="A25" s="18" t="inlineStr">
        <is>
          <t>13</t>
        </is>
      </c>
      <c r="B25" s="19" t="inlineStr">
        <is>
          <t>送り方</t>
        </is>
      </c>
      <c r="C25" s="5" t="inlineStr">
        <is>
          <t>送り先のフォルダ・メールの宛先と CC が、送り先の一覧と同じ</t>
        </is>
      </c>
      <c r="D25" s="6" t="n"/>
      <c r="E25" s="6" t="n"/>
      <c r="F25" s="6" t="n"/>
      <c r="G25" s="19" t="inlineStr">
        <is>
          <t>中村</t>
        </is>
      </c>
      <c r="H25" s="20" t="n">
        <v>46332</v>
      </c>
      <c r="I25" s="18" t="inlineStr">
        <is>
          <t>未</t>
        </is>
      </c>
      <c r="J25" s="22">
        <f>IF(OR(C25="",I25="済",I25="対象外",H25=""),"",IF(H25&lt;$G$6,"期限切れ",IF(H25=$G$6,"今日まで",IF(H25-$G$6&lt;=$K$6,"まもなく",""))))</f>
        <v/>
      </c>
      <c r="K25" s="23" t="n"/>
      <c r="L25" s="6" t="n"/>
    </row>
    <row r="26" ht="22" customHeight="1">
      <c r="A26" s="18" t="n"/>
      <c r="B26" s="19" t="n"/>
      <c r="C26" s="5" t="n"/>
      <c r="D26" s="6" t="n"/>
      <c r="E26" s="6" t="n"/>
      <c r="F26" s="6" t="n"/>
      <c r="G26" s="19" t="n"/>
      <c r="H26" s="20" t="n"/>
      <c r="I26" s="18" t="n"/>
      <c r="J26" s="22">
        <f>IF(OR(C26="",I26="済",I26="対象外",H26=""),"",IF(H26&lt;$G$6,"期限切れ",IF(H26=$G$6,"今日まで",IF(H26-$G$6&lt;=$K$6,"まもなく",""))))</f>
        <v/>
      </c>
      <c r="K26" s="23" t="n"/>
      <c r="L26" s="6" t="n"/>
    </row>
    <row r="27" ht="22" customHeight="1">
      <c r="A27" s="18" t="n"/>
      <c r="B27" s="19" t="n"/>
      <c r="C27" s="5" t="n"/>
      <c r="D27" s="6" t="n"/>
      <c r="E27" s="6" t="n"/>
      <c r="F27" s="6" t="n"/>
      <c r="G27" s="19" t="n"/>
      <c r="H27" s="20" t="n"/>
      <c r="I27" s="18" t="n"/>
      <c r="J27" s="22">
        <f>IF(OR(C27="",I27="済",I27="対象外",H27=""),"",IF(H27&lt;$G$6,"期限切れ",IF(H27=$G$6,"今日まで",IF(H27-$G$6&lt;=$K$6,"まもなく",""))))</f>
        <v/>
      </c>
      <c r="K27" s="23" t="n"/>
      <c r="L27" s="6" t="n"/>
    </row>
    <row r="28" ht="16" customHeight="1">
      <c r="A28" s="12" t="inlineStr">
        <is>
          <t>済みは一覧から選べます（済・未・対象外）。空欄は未と同じに数えます。色の付いた欄は数式で計算します。</t>
        </is>
      </c>
    </row>
    <row r="29" ht="16" customHeight="1">
      <c r="A29" s="12" t="inlineStr">
        <is>
          <t>判定：期限切れ＝期限を過ぎて、済み・対象外でない。今日まで＝期限が判定に使う日。まもなく＝期限まで「知らせる日数」以内。</t>
        </is>
      </c>
    </row>
  </sheetData>
  <mergeCells count="57">
    <mergeCell ref="K16:L16"/>
    <mergeCell ref="K25:L25"/>
    <mergeCell ref="C6:D6"/>
    <mergeCell ref="I6:J6"/>
    <mergeCell ref="A7:L7"/>
    <mergeCell ref="C17:F17"/>
    <mergeCell ref="C23:F23"/>
    <mergeCell ref="K24:L24"/>
    <mergeCell ref="A9:B9"/>
    <mergeCell ref="K15:L15"/>
    <mergeCell ref="J10:K10"/>
    <mergeCell ref="A3:C3"/>
    <mergeCell ref="C19:F19"/>
    <mergeCell ref="A6:B6"/>
    <mergeCell ref="K26:L26"/>
    <mergeCell ref="K21:L21"/>
    <mergeCell ref="C13:F13"/>
    <mergeCell ref="J9:K9"/>
    <mergeCell ref="C18:F18"/>
    <mergeCell ref="K20:L20"/>
    <mergeCell ref="G9:H9"/>
    <mergeCell ref="A5:C5"/>
    <mergeCell ref="G5:I5"/>
    <mergeCell ref="G10:H10"/>
    <mergeCell ref="D4:L4"/>
    <mergeCell ref="D3:L3"/>
    <mergeCell ref="C15:F15"/>
    <mergeCell ref="G6:H6"/>
    <mergeCell ref="C24:F24"/>
    <mergeCell ref="A4:C4"/>
    <mergeCell ref="K22:L22"/>
    <mergeCell ref="C14:F14"/>
    <mergeCell ref="E6:F6"/>
    <mergeCell ref="A29:L29"/>
    <mergeCell ref="K12:L12"/>
    <mergeCell ref="D5:F5"/>
    <mergeCell ref="C20:F20"/>
    <mergeCell ref="C26:F26"/>
    <mergeCell ref="A28:L28"/>
    <mergeCell ref="K27:L27"/>
    <mergeCell ref="C16:F16"/>
    <mergeCell ref="C25:F25"/>
    <mergeCell ref="K23:L23"/>
    <mergeCell ref="K14:L14"/>
    <mergeCell ref="D9:E9"/>
    <mergeCell ref="K17:L17"/>
    <mergeCell ref="D10:F10"/>
    <mergeCell ref="C22:F22"/>
    <mergeCell ref="J5:L5"/>
    <mergeCell ref="A1:L1"/>
    <mergeCell ref="C12:F12"/>
    <mergeCell ref="A10:B10"/>
    <mergeCell ref="C21:F21"/>
    <mergeCell ref="K19:L19"/>
    <mergeCell ref="C27:F27"/>
    <mergeCell ref="K13:L13"/>
    <mergeCell ref="K18:L18"/>
  </mergeCells>
  <dataValidations count="1">
    <dataValidation sqref="I13:I27" showDropDown="0" showInputMessage="0" showErrorMessage="0" allowBlank="1" type="list">
      <formula1>"済,未,対象外"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作業前の点検のチェックリスト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作業</t>
        </is>
      </c>
      <c r="B3" s="4" t="n"/>
      <c r="C3" s="4" t="n"/>
      <c r="D3" s="5" t="inlineStr">
        <is>
          <t>サンプルハイツ北町 給水ポンプの圧力計の交換</t>
        </is>
      </c>
      <c r="E3" s="6" t="n"/>
      <c r="F3" s="6" t="n"/>
      <c r="G3" s="6" t="n"/>
      <c r="H3" s="6" t="n"/>
      <c r="I3" s="6" t="n"/>
      <c r="J3" s="6" t="n"/>
      <c r="K3" s="6" t="n"/>
      <c r="L3" s="6" t="n"/>
    </row>
    <row r="4" ht="21" customHeight="1">
      <c r="A4" s="3" t="inlineStr">
        <is>
          <t>作業日・お客様</t>
        </is>
      </c>
      <c r="B4" s="4" t="n"/>
      <c r="C4" s="4" t="n"/>
      <c r="D4" s="5" t="inlineStr">
        <is>
          <t>2026年11月10日（火）9:00〜・株式会社みどり住宅管理（佐藤様）</t>
        </is>
      </c>
      <c r="E4" s="6" t="n"/>
      <c r="F4" s="6" t="n"/>
      <c r="G4" s="6" t="n"/>
      <c r="H4" s="6" t="n"/>
      <c r="I4" s="6" t="n"/>
      <c r="J4" s="6" t="n"/>
      <c r="K4" s="6" t="n"/>
      <c r="L4" s="6" t="n"/>
    </row>
    <row r="5" ht="21" customHeight="1">
      <c r="A5" s="3" t="inlineStr">
        <is>
          <t>作業者</t>
        </is>
      </c>
      <c r="B5" s="4" t="n"/>
      <c r="C5" s="4" t="n"/>
      <c r="D5" s="5" t="inlineStr">
        <is>
          <t>設備管理課 佐々木・小林</t>
        </is>
      </c>
      <c r="E5" s="6" t="n"/>
      <c r="F5" s="6" t="n"/>
      <c r="G5" s="3" t="inlineStr">
        <is>
          <t>確かめる人</t>
        </is>
      </c>
      <c r="H5" s="4" t="n"/>
      <c r="I5" s="4" t="n"/>
      <c r="J5" s="5" t="inlineStr">
        <is>
          <t>設備管理部 田中</t>
        </is>
      </c>
      <c r="K5" s="6" t="n"/>
      <c r="L5" s="6" t="n"/>
    </row>
    <row r="6" ht="22" customHeight="1">
      <c r="A6" s="7" t="inlineStr">
        <is>
          <t>基準日</t>
        </is>
      </c>
      <c r="B6" s="4" t="n"/>
      <c r="C6" s="8" t="n">
        <v>46335</v>
      </c>
      <c r="D6" s="6" t="n"/>
      <c r="E6" s="7" t="inlineStr">
        <is>
          <t>判定に使う日</t>
        </is>
      </c>
      <c r="F6" s="4" t="n"/>
      <c r="G6" s="9">
        <f>IF(C6="",TODAY(),C6)</f>
        <v/>
      </c>
      <c r="H6" s="10" t="n"/>
      <c r="I6" s="7" t="inlineStr">
        <is>
          <t>知らせる日数</t>
        </is>
      </c>
      <c r="J6" s="4" t="n"/>
      <c r="K6" s="11" t="n">
        <v>1</v>
      </c>
    </row>
    <row r="7" ht="16" customHeight="1">
      <c r="A7" s="12" t="inlineStr">
        <is>
          <t>基準日が空のときは、今日の日付で判定します。済みの割合＝済み÷（項目の数−対象外）。</t>
        </is>
      </c>
    </row>
    <row r="8" ht="6" customHeight="1"/>
    <row r="9" ht="24" customHeight="1">
      <c r="A9" s="7" t="inlineStr">
        <is>
          <t>項目の数</t>
        </is>
      </c>
      <c r="B9" s="4" t="n"/>
      <c r="C9" s="13">
        <f>IF(COUNTA(C13:C24)=0,"",COUNTA(C13:C24))</f>
        <v/>
      </c>
      <c r="D9" s="7" t="inlineStr">
        <is>
          <t>済み</t>
        </is>
      </c>
      <c r="E9" s="4" t="n"/>
      <c r="F9" s="13">
        <f>IF(COUNTA(C13:C24)=0,"",COUNTIF(I13:I24,"済"))</f>
        <v/>
      </c>
      <c r="G9" s="7" t="inlineStr">
        <is>
          <t>残り</t>
        </is>
      </c>
      <c r="H9" s="4" t="n"/>
      <c r="I9" s="13">
        <f>IF(COUNTA(C13:C24)=0,"",COUNTA(C13:C24)-COUNTIF(I13:I24,"済")-COUNTIF(I13:I24,"対象外"))</f>
        <v/>
      </c>
      <c r="J9" s="7" t="inlineStr">
        <is>
          <t>対象外</t>
        </is>
      </c>
      <c r="K9" s="4" t="n"/>
      <c r="L9" s="13">
        <f>IF(COUNTA(C13:C24)=0,"",COUNTIF(I13:I24,"対象外"))</f>
        <v/>
      </c>
    </row>
    <row r="10" ht="24" customHeight="1">
      <c r="A10" s="7" t="inlineStr">
        <is>
          <t>済みの割合</t>
        </is>
      </c>
      <c r="B10" s="4" t="n"/>
      <c r="C10" s="14">
        <f>IF(COUNTA(C13:C24)-COUNTIF(I13:I24,"対象外")&lt;=0,"",COUNTIF(I13:I24,"済")/(COUNTA(C13:C24)-COUNTIF(I13:I24,"対象外")))</f>
        <v/>
      </c>
      <c r="D10" s="15">
        <f>IF(C10="","",REPT("■",ROUND(C10*10,0))&amp;REPT("□",10-ROUND(C10*10,0)))</f>
        <v/>
      </c>
      <c r="E10" s="10" t="n"/>
      <c r="F10" s="10" t="n"/>
      <c r="G10" s="7" t="inlineStr">
        <is>
          <t>期限切れ</t>
        </is>
      </c>
      <c r="H10" s="4" t="n"/>
      <c r="I10" s="13">
        <f>IF(COUNTA(C13:C24)=0,"",COUNTIF(J13:J24,"期限切れ"))</f>
        <v/>
      </c>
      <c r="J10" s="7" t="inlineStr">
        <is>
          <t>今日・まもなく</t>
        </is>
      </c>
      <c r="K10" s="4" t="n"/>
      <c r="L10" s="13">
        <f>IF(COUNTA(C13:C24)=0,"",COUNTIF(J13:J24,"今日まで")+COUNTIF(J13:J24,"まもなく"))</f>
        <v/>
      </c>
    </row>
    <row r="11" ht="6" customHeight="1"/>
    <row r="12" ht="22" customHeight="1">
      <c r="A12" s="16" t="inlineStr">
        <is>
          <t>No.</t>
        </is>
      </c>
      <c r="B12" s="16" t="inlineStr">
        <is>
          <t>区分</t>
        </is>
      </c>
      <c r="C12" s="16" t="inlineStr">
        <is>
          <t>確認すること（終わった状態で書く）</t>
        </is>
      </c>
      <c r="D12" s="17" t="n"/>
      <c r="E12" s="17" t="n"/>
      <c r="F12" s="17" t="n"/>
      <c r="G12" s="16" t="inlineStr">
        <is>
          <t>担当</t>
        </is>
      </c>
      <c r="H12" s="16" t="inlineStr">
        <is>
          <t>期限</t>
        </is>
      </c>
      <c r="I12" s="16" t="inlineStr">
        <is>
          <t>済み</t>
        </is>
      </c>
      <c r="J12" s="16" t="inlineStr">
        <is>
          <t>判定</t>
        </is>
      </c>
      <c r="K12" s="16" t="inlineStr">
        <is>
          <t>メモ</t>
        </is>
      </c>
      <c r="L12" s="17" t="n"/>
    </row>
    <row r="13" ht="36" customHeight="1">
      <c r="A13" s="18" t="inlineStr">
        <is>
          <t>1</t>
        </is>
      </c>
      <c r="B13" s="19" t="inlineStr">
        <is>
          <t>書類</t>
        </is>
      </c>
      <c r="C13" s="5" t="inlineStr">
        <is>
          <t>作業の依頼書と、前回の報告書を持った</t>
        </is>
      </c>
      <c r="D13" s="6" t="n"/>
      <c r="E13" s="6" t="n"/>
      <c r="F13" s="6" t="n"/>
      <c r="G13" s="19" t="inlineStr">
        <is>
          <t>佐々木</t>
        </is>
      </c>
      <c r="H13" s="20" t="n">
        <v>46335</v>
      </c>
      <c r="I13" s="21" t="inlineStr">
        <is>
          <t>済</t>
        </is>
      </c>
      <c r="J13" s="22">
        <f>IF(OR(C13="",I13="済",I13="対象外",H13=""),"",IF(H13&lt;$G$6,"期限切れ",IF(H13=$G$6,"今日まで",IF(H13-$G$6&lt;=$K$6,"まもなく",""))))</f>
        <v/>
      </c>
      <c r="K13" s="23" t="inlineStr">
        <is>
          <t>作業完了報告書 MS-2610-033</t>
        </is>
      </c>
      <c r="L13" s="6" t="n"/>
    </row>
    <row r="14" ht="36" customHeight="1">
      <c r="A14" s="18" t="inlineStr">
        <is>
          <t>2</t>
        </is>
      </c>
      <c r="B14" s="19" t="inlineStr">
        <is>
          <t>部品</t>
        </is>
      </c>
      <c r="C14" s="5" t="inlineStr">
        <is>
          <t>交換する部品が届き、型番が注文と同じ</t>
        </is>
      </c>
      <c r="D14" s="6" t="n"/>
      <c r="E14" s="6" t="n"/>
      <c r="F14" s="6" t="n"/>
      <c r="G14" s="19" t="inlineStr">
        <is>
          <t>小林</t>
        </is>
      </c>
      <c r="H14" s="20" t="n">
        <v>46332</v>
      </c>
      <c r="I14" s="21" t="inlineStr">
        <is>
          <t>済</t>
        </is>
      </c>
      <c r="J14" s="22">
        <f>IF(OR(C14="",I14="済",I14="対象外",H14=""),"",IF(H14&lt;$G$6,"期限切れ",IF(H14=$G$6,"今日まで",IF(H14-$G$6&lt;=$K$6,"まもなく",""))))</f>
        <v/>
      </c>
      <c r="K14" s="23" t="inlineStr">
        <is>
          <t>11/6に入荷</t>
        </is>
      </c>
      <c r="L14" s="6" t="n"/>
    </row>
    <row r="15" ht="36" customHeight="1">
      <c r="A15" s="18" t="inlineStr">
        <is>
          <t>3</t>
        </is>
      </c>
      <c r="B15" s="19" t="inlineStr">
        <is>
          <t>連絡</t>
        </is>
      </c>
      <c r="C15" s="5" t="inlineStr">
        <is>
          <t>お客様に、作業の日時と作業者を伝えた</t>
        </is>
      </c>
      <c r="D15" s="6" t="n"/>
      <c r="E15" s="6" t="n"/>
      <c r="F15" s="6" t="n"/>
      <c r="G15" s="19" t="inlineStr">
        <is>
          <t>佐々木</t>
        </is>
      </c>
      <c r="H15" s="20" t="n">
        <v>46332</v>
      </c>
      <c r="I15" s="21" t="inlineStr">
        <is>
          <t>済</t>
        </is>
      </c>
      <c r="J15" s="22">
        <f>IF(OR(C15="",I15="済",I15="対象外",H15=""),"",IF(H15&lt;$G$6,"期限切れ",IF(H15=$G$6,"今日まで",IF(H15-$G$6&lt;=$K$6,"まもなく",""))))</f>
        <v/>
      </c>
      <c r="K15" s="23" t="inlineStr">
        <is>
          <t>佐藤様にメール</t>
        </is>
      </c>
      <c r="L15" s="6" t="n"/>
    </row>
    <row r="16" ht="36" customHeight="1">
      <c r="A16" s="18" t="inlineStr">
        <is>
          <t>4</t>
        </is>
      </c>
      <c r="B16" s="19" t="inlineStr">
        <is>
          <t>連絡</t>
        </is>
      </c>
      <c r="C16" s="5" t="inlineStr">
        <is>
          <t>設備が止まる時間のお知らせを、掲示した（または掲示をお願いした）</t>
        </is>
      </c>
      <c r="D16" s="6" t="n"/>
      <c r="E16" s="6" t="n"/>
      <c r="F16" s="6" t="n"/>
      <c r="G16" s="19" t="inlineStr">
        <is>
          <t>佐々木</t>
        </is>
      </c>
      <c r="H16" s="20" t="n">
        <v>46332</v>
      </c>
      <c r="I16" s="18" t="inlineStr">
        <is>
          <t>未</t>
        </is>
      </c>
      <c r="J16" s="22">
        <f>IF(OR(C16="",I16="済",I16="対象外",H16=""),"",IF(H16&lt;$G$6,"期限切れ",IF(H16=$G$6,"今日まで",IF(H16-$G$6&lt;=$K$6,"まもなく",""))))</f>
        <v/>
      </c>
      <c r="K16" s="23" t="inlineStr">
        <is>
          <t>掲示をお願いした。貼られたかを確かめる</t>
        </is>
      </c>
      <c r="L16" s="6" t="n"/>
    </row>
    <row r="17" ht="36" customHeight="1">
      <c r="A17" s="18" t="inlineStr">
        <is>
          <t>5</t>
        </is>
      </c>
      <c r="B17" s="19" t="inlineStr">
        <is>
          <t>鍵</t>
        </is>
      </c>
      <c r="C17" s="5" t="inlineStr">
        <is>
          <t>作業する部屋の鍵を預かり、返す日時を決めた</t>
        </is>
      </c>
      <c r="D17" s="6" t="n"/>
      <c r="E17" s="6" t="n"/>
      <c r="F17" s="6" t="n"/>
      <c r="G17" s="19" t="inlineStr">
        <is>
          <t>小林</t>
        </is>
      </c>
      <c r="H17" s="20" t="n">
        <v>46335</v>
      </c>
      <c r="I17" s="21" t="inlineStr">
        <is>
          <t>済</t>
        </is>
      </c>
      <c r="J17" s="22">
        <f>IF(OR(C17="",I17="済",I17="対象外",H17=""),"",IF(H17&lt;$G$6,"期限切れ",IF(H17=$G$6,"今日まで",IF(H17-$G$6&lt;=$K$6,"まもなく",""))))</f>
        <v/>
      </c>
      <c r="K17" s="23" t="inlineStr">
        <is>
          <t>ポンプ室。作業のあとに返す</t>
        </is>
      </c>
      <c r="L17" s="6" t="n"/>
    </row>
    <row r="18" ht="36" customHeight="1">
      <c r="A18" s="18" t="inlineStr">
        <is>
          <t>6</t>
        </is>
      </c>
      <c r="B18" s="19" t="inlineStr">
        <is>
          <t>道具</t>
        </is>
      </c>
      <c r="C18" s="5" t="inlineStr">
        <is>
          <t>工具・脚立・懐中電灯・養生のシートを車に積んだ</t>
        </is>
      </c>
      <c r="D18" s="6" t="n"/>
      <c r="E18" s="6" t="n"/>
      <c r="F18" s="6" t="n"/>
      <c r="G18" s="19" t="inlineStr">
        <is>
          <t>小林</t>
        </is>
      </c>
      <c r="H18" s="20" t="n">
        <v>46335</v>
      </c>
      <c r="I18" s="18" t="inlineStr">
        <is>
          <t>未</t>
        </is>
      </c>
      <c r="J18" s="22">
        <f>IF(OR(C18="",I18="済",I18="対象外",H18=""),"",IF(H18&lt;$G$6,"期限切れ",IF(H18=$G$6,"今日まで",IF(H18-$G$6&lt;=$K$6,"まもなく",""))))</f>
        <v/>
      </c>
      <c r="K18" s="23" t="n"/>
      <c r="L18" s="6" t="n"/>
    </row>
    <row r="19" ht="36" customHeight="1">
      <c r="A19" s="18" t="inlineStr">
        <is>
          <t>7</t>
        </is>
      </c>
      <c r="B19" s="19" t="inlineStr">
        <is>
          <t>写真</t>
        </is>
      </c>
      <c r="C19" s="5" t="inlineStr">
        <is>
          <t>カメラの充電が十分にあり、撮る位置を決めた</t>
        </is>
      </c>
      <c r="D19" s="6" t="n"/>
      <c r="E19" s="6" t="n"/>
      <c r="F19" s="6" t="n"/>
      <c r="G19" s="19" t="inlineStr">
        <is>
          <t>佐々木</t>
        </is>
      </c>
      <c r="H19" s="20" t="n">
        <v>46336</v>
      </c>
      <c r="I19" s="18" t="inlineStr">
        <is>
          <t>未</t>
        </is>
      </c>
      <c r="J19" s="22">
        <f>IF(OR(C19="",I19="済",I19="対象外",H19=""),"",IF(H19&lt;$G$6,"期限切れ",IF(H19=$G$6,"今日まで",IF(H19-$G$6&lt;=$K$6,"まもなく",""))))</f>
        <v/>
      </c>
      <c r="K19" s="23" t="inlineStr">
        <is>
          <t>作業前・作業後を同じ位置から</t>
        </is>
      </c>
      <c r="L19" s="6" t="n"/>
    </row>
    <row r="20" ht="36" customHeight="1">
      <c r="A20" s="18" t="inlineStr">
        <is>
          <t>8</t>
        </is>
      </c>
      <c r="B20" s="19" t="inlineStr">
        <is>
          <t>安全</t>
        </is>
      </c>
      <c r="C20" s="5" t="inlineStr">
        <is>
          <t>止める手順と元に戻す手順を、2人で読み合わせた</t>
        </is>
      </c>
      <c r="D20" s="6" t="n"/>
      <c r="E20" s="6" t="n"/>
      <c r="F20" s="6" t="n"/>
      <c r="G20" s="19" t="inlineStr">
        <is>
          <t>佐々木</t>
        </is>
      </c>
      <c r="H20" s="20" t="n">
        <v>46336</v>
      </c>
      <c r="I20" s="18" t="inlineStr">
        <is>
          <t>未</t>
        </is>
      </c>
      <c r="J20" s="22">
        <f>IF(OR(C20="",I20="済",I20="対象外",H20=""),"",IF(H20&lt;$G$6,"期限切れ",IF(H20=$G$6,"今日まで",IF(H20-$G$6&lt;=$K$6,"まもなく",""))))</f>
        <v/>
      </c>
      <c r="K20" s="23" t="n"/>
      <c r="L20" s="6" t="n"/>
    </row>
    <row r="21" ht="36" customHeight="1">
      <c r="A21" s="18" t="inlineStr">
        <is>
          <t>9</t>
        </is>
      </c>
      <c r="B21" s="19" t="inlineStr">
        <is>
          <t>当日</t>
        </is>
      </c>
      <c r="C21" s="5" t="inlineStr">
        <is>
          <t>作業の前に、設備の今の表示（圧力の値）を記録した</t>
        </is>
      </c>
      <c r="D21" s="6" t="n"/>
      <c r="E21" s="6" t="n"/>
      <c r="F21" s="6" t="n"/>
      <c r="G21" s="19" t="inlineStr">
        <is>
          <t>小林</t>
        </is>
      </c>
      <c r="H21" s="20" t="n">
        <v>46336</v>
      </c>
      <c r="I21" s="18" t="inlineStr">
        <is>
          <t>未</t>
        </is>
      </c>
      <c r="J21" s="22">
        <f>IF(OR(C21="",I21="済",I21="対象外",H21=""),"",IF(H21&lt;$G$6,"期限切れ",IF(H21=$G$6,"今日まで",IF(H21-$G$6&lt;=$K$6,"まもなく",""))))</f>
        <v/>
      </c>
      <c r="K21" s="23" t="n"/>
      <c r="L21" s="6" t="n"/>
    </row>
    <row r="22" ht="36" customHeight="1">
      <c r="A22" s="18" t="inlineStr">
        <is>
          <t>10</t>
        </is>
      </c>
      <c r="B22" s="19" t="inlineStr">
        <is>
          <t>当日</t>
        </is>
      </c>
      <c r="C22" s="5" t="inlineStr">
        <is>
          <t>立会いの有無と、終わったときの連絡先をお客様と確かめた</t>
        </is>
      </c>
      <c r="D22" s="6" t="n"/>
      <c r="E22" s="6" t="n"/>
      <c r="F22" s="6" t="n"/>
      <c r="G22" s="19" t="inlineStr">
        <is>
          <t>佐々木</t>
        </is>
      </c>
      <c r="H22" s="20" t="n">
        <v>46336</v>
      </c>
      <c r="I22" s="18" t="inlineStr">
        <is>
          <t>未</t>
        </is>
      </c>
      <c r="J22" s="22">
        <f>IF(OR(C22="",I22="済",I22="対象外",H22=""),"",IF(H22&lt;$G$6,"期限切れ",IF(H22=$G$6,"今日まで",IF(H22-$G$6&lt;=$K$6,"まもなく",""))))</f>
        <v/>
      </c>
      <c r="K22" s="23" t="n"/>
      <c r="L22" s="6" t="n"/>
    </row>
    <row r="23" ht="22" customHeight="1">
      <c r="A23" s="18" t="n"/>
      <c r="B23" s="19" t="n"/>
      <c r="C23" s="5" t="n"/>
      <c r="D23" s="6" t="n"/>
      <c r="E23" s="6" t="n"/>
      <c r="F23" s="6" t="n"/>
      <c r="G23" s="19" t="n"/>
      <c r="H23" s="20" t="n"/>
      <c r="I23" s="18" t="n"/>
      <c r="J23" s="22">
        <f>IF(OR(C23="",I23="済",I23="対象外",H23=""),"",IF(H23&lt;$G$6,"期限切れ",IF(H23=$G$6,"今日まで",IF(H23-$G$6&lt;=$K$6,"まもなく",""))))</f>
        <v/>
      </c>
      <c r="K23" s="23" t="n"/>
      <c r="L23" s="6" t="n"/>
    </row>
    <row r="24" ht="22" customHeight="1">
      <c r="A24" s="18" t="n"/>
      <c r="B24" s="19" t="n"/>
      <c r="C24" s="5" t="n"/>
      <c r="D24" s="6" t="n"/>
      <c r="E24" s="6" t="n"/>
      <c r="F24" s="6" t="n"/>
      <c r="G24" s="19" t="n"/>
      <c r="H24" s="20" t="n"/>
      <c r="I24" s="18" t="n"/>
      <c r="J24" s="22">
        <f>IF(OR(C24="",I24="済",I24="対象外",H24=""),"",IF(H24&lt;$G$6,"期限切れ",IF(H24=$G$6,"今日まで",IF(H24-$G$6&lt;=$K$6,"まもなく",""))))</f>
        <v/>
      </c>
      <c r="K24" s="23" t="n"/>
      <c r="L24" s="6" t="n"/>
    </row>
    <row r="25" ht="16" customHeight="1">
      <c r="A25" s="12" t="inlineStr">
        <is>
          <t>済みは一覧から選べます（済・未・対象外）。空欄は未と同じに数えます。色の付いた欄は数式で計算します。</t>
        </is>
      </c>
    </row>
    <row r="26" ht="16" customHeight="1">
      <c r="A26" s="12" t="inlineStr">
        <is>
          <t>判定：期限切れ＝期限を過ぎて、済み・対象外でない。今日まで＝期限が判定に使う日。まもなく＝期限まで「知らせる日数」以内。</t>
        </is>
      </c>
    </row>
  </sheetData>
  <mergeCells count="51">
    <mergeCell ref="K16:L16"/>
    <mergeCell ref="C6:D6"/>
    <mergeCell ref="I6:J6"/>
    <mergeCell ref="A7:L7"/>
    <mergeCell ref="C17:F17"/>
    <mergeCell ref="C23:F23"/>
    <mergeCell ref="K24:L24"/>
    <mergeCell ref="A25:L25"/>
    <mergeCell ref="K15:L15"/>
    <mergeCell ref="J10:K10"/>
    <mergeCell ref="A3:C3"/>
    <mergeCell ref="C19:F19"/>
    <mergeCell ref="A6:B6"/>
    <mergeCell ref="K21:L21"/>
    <mergeCell ref="C13:F13"/>
    <mergeCell ref="J9:K9"/>
    <mergeCell ref="C18:F18"/>
    <mergeCell ref="A26:L26"/>
    <mergeCell ref="K20:L20"/>
    <mergeCell ref="G9:H9"/>
    <mergeCell ref="A5:C5"/>
    <mergeCell ref="G5:I5"/>
    <mergeCell ref="G10:H10"/>
    <mergeCell ref="D4:L4"/>
    <mergeCell ref="D3:L3"/>
    <mergeCell ref="C15:F15"/>
    <mergeCell ref="G6:H6"/>
    <mergeCell ref="C24:F24"/>
    <mergeCell ref="A4:C4"/>
    <mergeCell ref="K22:L22"/>
    <mergeCell ref="C14:F14"/>
    <mergeCell ref="E6:F6"/>
    <mergeCell ref="K12:L12"/>
    <mergeCell ref="D5:F5"/>
    <mergeCell ref="C20:F20"/>
    <mergeCell ref="C16:F16"/>
    <mergeCell ref="K23:L23"/>
    <mergeCell ref="K14:L14"/>
    <mergeCell ref="D9:E9"/>
    <mergeCell ref="K17:L17"/>
    <mergeCell ref="D10:F10"/>
    <mergeCell ref="C22:F22"/>
    <mergeCell ref="J5:L5"/>
    <mergeCell ref="A1:L1"/>
    <mergeCell ref="C12:F12"/>
    <mergeCell ref="A10:B10"/>
    <mergeCell ref="C21:F21"/>
    <mergeCell ref="K19:L19"/>
    <mergeCell ref="A9:B9"/>
    <mergeCell ref="K13:L13"/>
    <mergeCell ref="K18:L18"/>
  </mergeCells>
  <dataValidations count="1">
    <dataValidation sqref="I13:I24" showDropDown="0" showInputMessage="0" showErrorMessage="0" allowBlank="1" type="list">
      <formula1>"済,未,対象外"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イベント準備のチェックリスト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イベント</t>
        </is>
      </c>
      <c r="B3" s="4" t="n"/>
      <c r="C3" s="4" t="n"/>
      <c r="D3" s="5" t="inlineStr">
        <is>
          <t>加盟店オーナー会議（年1回）</t>
        </is>
      </c>
      <c r="E3" s="6" t="n"/>
      <c r="F3" s="6" t="n"/>
      <c r="G3" s="6" t="n"/>
      <c r="H3" s="6" t="n"/>
      <c r="I3" s="6" t="n"/>
      <c r="J3" s="6" t="n"/>
      <c r="K3" s="6" t="n"/>
      <c r="L3" s="6" t="n"/>
    </row>
    <row r="4" ht="21" customHeight="1">
      <c r="A4" s="3" t="inlineStr">
        <is>
          <t>日時・場所</t>
        </is>
      </c>
      <c r="B4" s="4" t="n"/>
      <c r="C4" s="4" t="n"/>
      <c r="D4" s="5" t="inlineStr">
        <is>
          <t>2026年12月2日（水）14:00〜17:00・本部 5F 会議室とWeb会議（約40名）</t>
        </is>
      </c>
      <c r="E4" s="6" t="n"/>
      <c r="F4" s="6" t="n"/>
      <c r="G4" s="6" t="n"/>
      <c r="H4" s="6" t="n"/>
      <c r="I4" s="6" t="n"/>
      <c r="J4" s="6" t="n"/>
      <c r="K4" s="6" t="n"/>
      <c r="L4" s="6" t="n"/>
    </row>
    <row r="5" ht="21" customHeight="1">
      <c r="A5" s="3" t="inlineStr">
        <is>
          <t>取りまとめ</t>
        </is>
      </c>
      <c r="B5" s="4" t="n"/>
      <c r="C5" s="4" t="n"/>
      <c r="D5" s="5" t="inlineStr">
        <is>
          <t>店舗運営部 中村</t>
        </is>
      </c>
      <c r="E5" s="6" t="n"/>
      <c r="F5" s="6" t="n"/>
      <c r="G5" s="3" t="inlineStr">
        <is>
          <t>確かめる人</t>
        </is>
      </c>
      <c r="H5" s="4" t="n"/>
      <c r="I5" s="4" t="n"/>
      <c r="J5" s="5" t="inlineStr">
        <is>
          <t>店舗運営部長 木下</t>
        </is>
      </c>
      <c r="K5" s="6" t="n"/>
      <c r="L5" s="6" t="n"/>
    </row>
    <row r="6" ht="22" customHeight="1">
      <c r="A6" s="7" t="inlineStr">
        <is>
          <t>基準日</t>
        </is>
      </c>
      <c r="B6" s="4" t="n"/>
      <c r="C6" s="8" t="n">
        <v>46330</v>
      </c>
      <c r="D6" s="6" t="n"/>
      <c r="E6" s="7" t="inlineStr">
        <is>
          <t>判定に使う日</t>
        </is>
      </c>
      <c r="F6" s="4" t="n"/>
      <c r="G6" s="9">
        <f>IF(C6="",TODAY(),C6)</f>
        <v/>
      </c>
      <c r="H6" s="10" t="n"/>
      <c r="I6" s="7" t="inlineStr">
        <is>
          <t>知らせる日数</t>
        </is>
      </c>
      <c r="J6" s="4" t="n"/>
      <c r="K6" s="11" t="n">
        <v>3</v>
      </c>
    </row>
    <row r="7" ht="16" customHeight="1">
      <c r="A7" s="12" t="inlineStr">
        <is>
          <t>基準日が空のときは、今日の日付で判定します。済みの割合＝済み÷（項目の数−対象外）。</t>
        </is>
      </c>
    </row>
    <row r="8" ht="6" customHeight="1"/>
    <row r="9" ht="24" customHeight="1">
      <c r="A9" s="7" t="inlineStr">
        <is>
          <t>項目の数</t>
        </is>
      </c>
      <c r="B9" s="4" t="n"/>
      <c r="C9" s="13">
        <f>IF(COUNTA(C13:C29)=0,"",COUNTA(C13:C29))</f>
        <v/>
      </c>
      <c r="D9" s="7" t="inlineStr">
        <is>
          <t>済み</t>
        </is>
      </c>
      <c r="E9" s="4" t="n"/>
      <c r="F9" s="13">
        <f>IF(COUNTA(C13:C29)=0,"",COUNTIF(I13:I29,"済"))</f>
        <v/>
      </c>
      <c r="G9" s="7" t="inlineStr">
        <is>
          <t>残り</t>
        </is>
      </c>
      <c r="H9" s="4" t="n"/>
      <c r="I9" s="13">
        <f>IF(COUNTA(C13:C29)=0,"",COUNTA(C13:C29)-COUNTIF(I13:I29,"済")-COUNTIF(I13:I29,"対象外"))</f>
        <v/>
      </c>
      <c r="J9" s="7" t="inlineStr">
        <is>
          <t>対象外</t>
        </is>
      </c>
      <c r="K9" s="4" t="n"/>
      <c r="L9" s="13">
        <f>IF(COUNTA(C13:C29)=0,"",COUNTIF(I13:I29,"対象外"))</f>
        <v/>
      </c>
    </row>
    <row r="10" ht="24" customHeight="1">
      <c r="A10" s="7" t="inlineStr">
        <is>
          <t>済みの割合</t>
        </is>
      </c>
      <c r="B10" s="4" t="n"/>
      <c r="C10" s="14">
        <f>IF(COUNTA(C13:C29)-COUNTIF(I13:I29,"対象外")&lt;=0,"",COUNTIF(I13:I29,"済")/(COUNTA(C13:C29)-COUNTIF(I13:I29,"対象外")))</f>
        <v/>
      </c>
      <c r="D10" s="15">
        <f>IF(C10="","",REPT("■",ROUND(C10*10,0))&amp;REPT("□",10-ROUND(C10*10,0)))</f>
        <v/>
      </c>
      <c r="E10" s="10" t="n"/>
      <c r="F10" s="10" t="n"/>
      <c r="G10" s="7" t="inlineStr">
        <is>
          <t>期限切れ</t>
        </is>
      </c>
      <c r="H10" s="4" t="n"/>
      <c r="I10" s="13">
        <f>IF(COUNTA(C13:C29)=0,"",COUNTIF(J13:J29,"期限切れ"))</f>
        <v/>
      </c>
      <c r="J10" s="7" t="inlineStr">
        <is>
          <t>今日・まもなく</t>
        </is>
      </c>
      <c r="K10" s="4" t="n"/>
      <c r="L10" s="13">
        <f>IF(COUNTA(C13:C29)=0,"",COUNTIF(J13:J29,"今日まで")+COUNTIF(J13:J29,"まもなく"))</f>
        <v/>
      </c>
    </row>
    <row r="11" ht="6" customHeight="1"/>
    <row r="12" ht="22" customHeight="1">
      <c r="A12" s="16" t="inlineStr">
        <is>
          <t>No.</t>
        </is>
      </c>
      <c r="B12" s="16" t="inlineStr">
        <is>
          <t>区分</t>
        </is>
      </c>
      <c r="C12" s="16" t="inlineStr">
        <is>
          <t>確認すること（終わった状態で書く）</t>
        </is>
      </c>
      <c r="D12" s="17" t="n"/>
      <c r="E12" s="17" t="n"/>
      <c r="F12" s="17" t="n"/>
      <c r="G12" s="16" t="inlineStr">
        <is>
          <t>担当</t>
        </is>
      </c>
      <c r="H12" s="16" t="inlineStr">
        <is>
          <t>期限</t>
        </is>
      </c>
      <c r="I12" s="16" t="inlineStr">
        <is>
          <t>済み</t>
        </is>
      </c>
      <c r="J12" s="16" t="inlineStr">
        <is>
          <t>判定</t>
        </is>
      </c>
      <c r="K12" s="16" t="inlineStr">
        <is>
          <t>メモ</t>
        </is>
      </c>
      <c r="L12" s="17" t="n"/>
    </row>
    <row r="13" ht="22" customHeight="1">
      <c r="A13" s="18" t="inlineStr">
        <is>
          <t>1</t>
        </is>
      </c>
      <c r="B13" s="19" t="inlineStr">
        <is>
          <t>会場</t>
        </is>
      </c>
      <c r="C13" s="5" t="inlineStr">
        <is>
          <t>会場とWeb会議の部屋を予約した</t>
        </is>
      </c>
      <c r="D13" s="6" t="n"/>
      <c r="E13" s="6" t="n"/>
      <c r="F13" s="6" t="n"/>
      <c r="G13" s="19" t="inlineStr">
        <is>
          <t>田村</t>
        </is>
      </c>
      <c r="H13" s="20" t="n">
        <v>46318</v>
      </c>
      <c r="I13" s="21" t="inlineStr">
        <is>
          <t>済</t>
        </is>
      </c>
      <c r="J13" s="22">
        <f>IF(OR(C13="",I13="済",I13="対象外",H13=""),"",IF(H13&lt;$G$6,"期限切れ",IF(H13=$G$6,"今日まで",IF(H13-$G$6&lt;=$K$6,"まもなく",""))))</f>
        <v/>
      </c>
      <c r="K13" s="23" t="n"/>
      <c r="L13" s="6" t="n"/>
    </row>
    <row r="14" ht="36" customHeight="1">
      <c r="A14" s="18" t="inlineStr">
        <is>
          <t>2</t>
        </is>
      </c>
      <c r="B14" s="19" t="inlineStr">
        <is>
          <t>案内</t>
        </is>
      </c>
      <c r="C14" s="5" t="inlineStr">
        <is>
          <t>案内（日時・場所・議題・出欠の締切）を送った</t>
        </is>
      </c>
      <c r="D14" s="6" t="n"/>
      <c r="E14" s="6" t="n"/>
      <c r="F14" s="6" t="n"/>
      <c r="G14" s="19" t="inlineStr">
        <is>
          <t>中村</t>
        </is>
      </c>
      <c r="H14" s="20" t="n">
        <v>46325</v>
      </c>
      <c r="I14" s="21" t="inlineStr">
        <is>
          <t>済</t>
        </is>
      </c>
      <c r="J14" s="22">
        <f>IF(OR(C14="",I14="済",I14="対象外",H14=""),"",IF(H14&lt;$G$6,"期限切れ",IF(H14=$G$6,"今日まで",IF(H14-$G$6&lt;=$K$6,"まもなく",""))))</f>
        <v/>
      </c>
      <c r="K14" s="23" t="inlineStr">
        <is>
          <t>25店に送った</t>
        </is>
      </c>
      <c r="L14" s="6" t="n"/>
    </row>
    <row r="15" ht="36" customHeight="1">
      <c r="A15" s="18" t="inlineStr">
        <is>
          <t>3</t>
        </is>
      </c>
      <c r="B15" s="19" t="inlineStr">
        <is>
          <t>案内</t>
        </is>
      </c>
      <c r="C15" s="5" t="inlineStr">
        <is>
          <t>出欠の締切の3日前に、まだ答えていない店に知らせた</t>
        </is>
      </c>
      <c r="D15" s="6" t="n"/>
      <c r="E15" s="6" t="n"/>
      <c r="F15" s="6" t="n"/>
      <c r="G15" s="19" t="inlineStr">
        <is>
          <t>田村</t>
        </is>
      </c>
      <c r="H15" s="20" t="n">
        <v>46336</v>
      </c>
      <c r="I15" s="18" t="inlineStr">
        <is>
          <t>未</t>
        </is>
      </c>
      <c r="J15" s="22">
        <f>IF(OR(C15="",I15="済",I15="対象外",H15=""),"",IF(H15&lt;$G$6,"期限切れ",IF(H15=$G$6,"今日まで",IF(H15-$G$6&lt;=$K$6,"まもなく",""))))</f>
        <v/>
      </c>
      <c r="K15" s="23" t="inlineStr">
        <is>
          <t>締切は11/13</t>
        </is>
      </c>
      <c r="L15" s="6" t="n"/>
    </row>
    <row r="16" ht="22" customHeight="1">
      <c r="A16" s="18" t="inlineStr">
        <is>
          <t>4</t>
        </is>
      </c>
      <c r="B16" s="19" t="inlineStr">
        <is>
          <t>資料</t>
        </is>
      </c>
      <c r="C16" s="5" t="inlineStr">
        <is>
          <t>議題ごとに、説明する人を決めた</t>
        </is>
      </c>
      <c r="D16" s="6" t="n"/>
      <c r="E16" s="6" t="n"/>
      <c r="F16" s="6" t="n"/>
      <c r="G16" s="19" t="inlineStr">
        <is>
          <t>中村</t>
        </is>
      </c>
      <c r="H16" s="20" t="n">
        <v>46328</v>
      </c>
      <c r="I16" s="21" t="inlineStr">
        <is>
          <t>済</t>
        </is>
      </c>
      <c r="J16" s="22">
        <f>IF(OR(C16="",I16="済",I16="対象外",H16=""),"",IF(H16&lt;$G$6,"期限切れ",IF(H16=$G$6,"今日まで",IF(H16-$G$6&lt;=$K$6,"まもなく",""))))</f>
        <v/>
      </c>
      <c r="K16" s="23" t="n"/>
      <c r="L16" s="6" t="n"/>
    </row>
    <row r="17" ht="36" customHeight="1">
      <c r="A17" s="18" t="inlineStr">
        <is>
          <t>5</t>
        </is>
      </c>
      <c r="B17" s="19" t="inlineStr">
        <is>
          <t>資料</t>
        </is>
      </c>
      <c r="C17" s="5" t="inlineStr">
        <is>
          <t>去年のアンケートを読み、直すことを決めた</t>
        </is>
      </c>
      <c r="D17" s="6" t="n"/>
      <c r="E17" s="6" t="n"/>
      <c r="F17" s="6" t="n"/>
      <c r="G17" s="19" t="inlineStr">
        <is>
          <t>中村</t>
        </is>
      </c>
      <c r="H17" s="20" t="n">
        <v>46328</v>
      </c>
      <c r="I17" s="18" t="inlineStr">
        <is>
          <t>未</t>
        </is>
      </c>
      <c r="J17" s="22">
        <f>IF(OR(C17="",I17="済",I17="対象外",H17=""),"",IF(H17&lt;$G$6,"期限切れ",IF(H17=$G$6,"今日まで",IF(H17-$G$6&lt;=$K$6,"まもなく",""))))</f>
        <v/>
      </c>
      <c r="K17" s="23" t="n"/>
      <c r="L17" s="6" t="n"/>
    </row>
    <row r="18" ht="36" customHeight="1">
      <c r="A18" s="18" t="inlineStr">
        <is>
          <t>6</t>
        </is>
      </c>
      <c r="B18" s="19" t="inlineStr">
        <is>
          <t>資料</t>
        </is>
      </c>
      <c r="C18" s="5" t="inlineStr">
        <is>
          <t>資料の案を作り、部長の確認を受けた</t>
        </is>
      </c>
      <c r="D18" s="6" t="n"/>
      <c r="E18" s="6" t="n"/>
      <c r="F18" s="6" t="n"/>
      <c r="G18" s="19" t="inlineStr">
        <is>
          <t>中村</t>
        </is>
      </c>
      <c r="H18" s="20" t="n">
        <v>46344</v>
      </c>
      <c r="I18" s="18" t="inlineStr">
        <is>
          <t>未</t>
        </is>
      </c>
      <c r="J18" s="22">
        <f>IF(OR(C18="",I18="済",I18="対象外",H18=""),"",IF(H18&lt;$G$6,"期限切れ",IF(H18=$G$6,"今日まで",IF(H18-$G$6&lt;=$K$6,"まもなく",""))))</f>
        <v/>
      </c>
      <c r="K18" s="23" t="n"/>
      <c r="L18" s="6" t="n"/>
    </row>
    <row r="19" ht="36" customHeight="1">
      <c r="A19" s="18" t="inlineStr">
        <is>
          <t>7</t>
        </is>
      </c>
      <c r="B19" s="19" t="inlineStr">
        <is>
          <t>資料</t>
        </is>
      </c>
      <c r="C19" s="5" t="inlineStr">
        <is>
          <t>資料を人数分印刷した（Web の参加者には PDF）</t>
        </is>
      </c>
      <c r="D19" s="6" t="n"/>
      <c r="E19" s="6" t="n"/>
      <c r="F19" s="6" t="n"/>
      <c r="G19" s="19" t="inlineStr">
        <is>
          <t>小川</t>
        </is>
      </c>
      <c r="H19" s="20" t="n">
        <v>46356</v>
      </c>
      <c r="I19" s="18" t="inlineStr">
        <is>
          <t>未</t>
        </is>
      </c>
      <c r="J19" s="22">
        <f>IF(OR(C19="",I19="済",I19="対象外",H19=""),"",IF(H19&lt;$G$6,"期限切れ",IF(H19=$G$6,"今日まで",IF(H19-$G$6&lt;=$K$6,"まもなく",""))))</f>
        <v/>
      </c>
      <c r="K19" s="23" t="n"/>
      <c r="L19" s="6" t="n"/>
    </row>
    <row r="20" ht="22" customHeight="1">
      <c r="A20" s="18" t="inlineStr">
        <is>
          <t>8</t>
        </is>
      </c>
      <c r="B20" s="19" t="inlineStr">
        <is>
          <t>当日</t>
        </is>
      </c>
      <c r="C20" s="5" t="inlineStr">
        <is>
          <t>受付の名簿と名札を作った</t>
        </is>
      </c>
      <c r="D20" s="6" t="n"/>
      <c r="E20" s="6" t="n"/>
      <c r="F20" s="6" t="n"/>
      <c r="G20" s="19" t="inlineStr">
        <is>
          <t>小川</t>
        </is>
      </c>
      <c r="H20" s="20" t="n">
        <v>46353</v>
      </c>
      <c r="I20" s="18" t="inlineStr">
        <is>
          <t>未</t>
        </is>
      </c>
      <c r="J20" s="22">
        <f>IF(OR(C20="",I20="済",I20="対象外",H20=""),"",IF(H20&lt;$G$6,"期限切れ",IF(H20=$G$6,"今日まで",IF(H20-$G$6&lt;=$K$6,"まもなく",""))))</f>
        <v/>
      </c>
      <c r="K20" s="23" t="n"/>
      <c r="L20" s="6" t="n"/>
    </row>
    <row r="21" ht="36" customHeight="1">
      <c r="A21" s="18" t="inlineStr">
        <is>
          <t>9</t>
        </is>
      </c>
      <c r="B21" s="19" t="inlineStr">
        <is>
          <t>当日</t>
        </is>
      </c>
      <c r="C21" s="5" t="inlineStr">
        <is>
          <t>当日の役割（受付・進行・記録・Web会議の係）を決めた</t>
        </is>
      </c>
      <c r="D21" s="6" t="n"/>
      <c r="E21" s="6" t="n"/>
      <c r="F21" s="6" t="n"/>
      <c r="G21" s="19" t="inlineStr">
        <is>
          <t>中村</t>
        </is>
      </c>
      <c r="H21" s="20" t="n">
        <v>46332</v>
      </c>
      <c r="I21" s="18" t="inlineStr">
        <is>
          <t>未</t>
        </is>
      </c>
      <c r="J21" s="22">
        <f>IF(OR(C21="",I21="済",I21="対象外",H21=""),"",IF(H21&lt;$G$6,"期限切れ",IF(H21=$G$6,"今日まで",IF(H21-$G$6&lt;=$K$6,"まもなく",""))))</f>
        <v/>
      </c>
      <c r="K21" s="23" t="n"/>
      <c r="L21" s="6" t="n"/>
    </row>
    <row r="22" ht="36" customHeight="1">
      <c r="A22" s="18" t="inlineStr">
        <is>
          <t>10</t>
        </is>
      </c>
      <c r="B22" s="19" t="inlineStr">
        <is>
          <t>当日</t>
        </is>
      </c>
      <c r="C22" s="5" t="inlineStr">
        <is>
          <t>プロジェクター・マイク・Web会議の接続を、会場で試した</t>
        </is>
      </c>
      <c r="D22" s="6" t="n"/>
      <c r="E22" s="6" t="n"/>
      <c r="F22" s="6" t="n"/>
      <c r="G22" s="19" t="inlineStr">
        <is>
          <t>田村</t>
        </is>
      </c>
      <c r="H22" s="20" t="n">
        <v>46357</v>
      </c>
      <c r="I22" s="18" t="inlineStr">
        <is>
          <t>未</t>
        </is>
      </c>
      <c r="J22" s="22">
        <f>IF(OR(C22="",I22="済",I22="対象外",H22=""),"",IF(H22&lt;$G$6,"期限切れ",IF(H22=$G$6,"今日まで",IF(H22-$G$6&lt;=$K$6,"まもなく",""))))</f>
        <v/>
      </c>
      <c r="K22" s="23" t="n"/>
      <c r="L22" s="6" t="n"/>
    </row>
    <row r="23" ht="22" customHeight="1">
      <c r="A23" s="18" t="inlineStr">
        <is>
          <t>11</t>
        </is>
      </c>
      <c r="B23" s="19" t="inlineStr">
        <is>
          <t>当日</t>
        </is>
      </c>
      <c r="C23" s="5" t="inlineStr">
        <is>
          <t>懇親会の店を予約した</t>
        </is>
      </c>
      <c r="D23" s="6" t="n"/>
      <c r="E23" s="6" t="n"/>
      <c r="F23" s="6" t="n"/>
      <c r="G23" s="19" t="inlineStr">
        <is>
          <t>田村</t>
        </is>
      </c>
      <c r="H23" s="20" t="n">
        <v>46339</v>
      </c>
      <c r="I23" s="18" t="inlineStr">
        <is>
          <t>対象外</t>
        </is>
      </c>
      <c r="J23" s="22">
        <f>IF(OR(C23="",I23="済",I23="対象外",H23=""),"",IF(H23&lt;$G$6,"期限切れ",IF(H23=$G$6,"今日まで",IF(H23-$G$6&lt;=$K$6,"まもなく",""))))</f>
        <v/>
      </c>
      <c r="K23" s="23" t="inlineStr">
        <is>
          <t>今年は開かない</t>
        </is>
      </c>
      <c r="L23" s="6" t="n"/>
    </row>
    <row r="24" ht="36" customHeight="1">
      <c r="A24" s="18" t="inlineStr">
        <is>
          <t>12</t>
        </is>
      </c>
      <c r="B24" s="19" t="inlineStr">
        <is>
          <t>費用</t>
        </is>
      </c>
      <c r="C24" s="5" t="inlineStr">
        <is>
          <t>会場費・お弁当の費用の申請を出した</t>
        </is>
      </c>
      <c r="D24" s="6" t="n"/>
      <c r="E24" s="6" t="n"/>
      <c r="F24" s="6" t="n"/>
      <c r="G24" s="19" t="inlineStr">
        <is>
          <t>田村</t>
        </is>
      </c>
      <c r="H24" s="20" t="n">
        <v>46332</v>
      </c>
      <c r="I24" s="21" t="inlineStr">
        <is>
          <t>済</t>
        </is>
      </c>
      <c r="J24" s="22">
        <f>IF(OR(C24="",I24="済",I24="対象外",H24=""),"",IF(H24&lt;$G$6,"期限切れ",IF(H24=$G$6,"今日まで",IF(H24-$G$6&lt;=$K$6,"まもなく",""))))</f>
        <v/>
      </c>
      <c r="K24" s="23" t="n"/>
      <c r="L24" s="6" t="n"/>
    </row>
    <row r="25" ht="22" customHeight="1">
      <c r="A25" s="18" t="inlineStr">
        <is>
          <t>13</t>
        </is>
      </c>
      <c r="B25" s="19" t="inlineStr">
        <is>
          <t>あと</t>
        </is>
      </c>
      <c r="C25" s="5" t="inlineStr">
        <is>
          <t>アンケートを用意した</t>
        </is>
      </c>
      <c r="D25" s="6" t="n"/>
      <c r="E25" s="6" t="n"/>
      <c r="F25" s="6" t="n"/>
      <c r="G25" s="19" t="inlineStr">
        <is>
          <t>森</t>
        </is>
      </c>
      <c r="H25" s="20" t="n">
        <v>46351</v>
      </c>
      <c r="I25" s="18" t="inlineStr">
        <is>
          <t>未</t>
        </is>
      </c>
      <c r="J25" s="22">
        <f>IF(OR(C25="",I25="済",I25="対象外",H25=""),"",IF(H25&lt;$G$6,"期限切れ",IF(H25=$G$6,"今日まで",IF(H25-$G$6&lt;=$K$6,"まもなく",""))))</f>
        <v/>
      </c>
      <c r="K25" s="23" t="n"/>
      <c r="L25" s="6" t="n"/>
    </row>
    <row r="26" ht="22" customHeight="1">
      <c r="A26" s="18" t="inlineStr">
        <is>
          <t>14</t>
        </is>
      </c>
      <c r="B26" s="19" t="inlineStr">
        <is>
          <t>あと</t>
        </is>
      </c>
      <c r="C26" s="5" t="inlineStr">
        <is>
          <t>お礼と資料を、参加した店に送った</t>
        </is>
      </c>
      <c r="D26" s="6" t="n"/>
      <c r="E26" s="6" t="n"/>
      <c r="F26" s="6" t="n"/>
      <c r="G26" s="19" t="inlineStr">
        <is>
          <t>中村</t>
        </is>
      </c>
      <c r="H26" s="20" t="n">
        <v>46360</v>
      </c>
      <c r="I26" s="18" t="inlineStr">
        <is>
          <t>未</t>
        </is>
      </c>
      <c r="J26" s="22">
        <f>IF(OR(C26="",I26="済",I26="対象外",H26=""),"",IF(H26&lt;$G$6,"期限切れ",IF(H26=$G$6,"今日まで",IF(H26-$G$6&lt;=$K$6,"まもなく",""))))</f>
        <v/>
      </c>
      <c r="K26" s="23" t="n"/>
      <c r="L26" s="6" t="n"/>
    </row>
    <row r="27" ht="22" customHeight="1">
      <c r="A27" s="18" t="inlineStr">
        <is>
          <t>15</t>
        </is>
      </c>
      <c r="B27" s="19" t="inlineStr">
        <is>
          <t>あと</t>
        </is>
      </c>
      <c r="C27" s="5" t="inlineStr">
        <is>
          <t>費用を精算した</t>
        </is>
      </c>
      <c r="D27" s="6" t="n"/>
      <c r="E27" s="6" t="n"/>
      <c r="F27" s="6" t="n"/>
      <c r="G27" s="19" t="inlineStr">
        <is>
          <t>田村</t>
        </is>
      </c>
      <c r="H27" s="20" t="n">
        <v>46367</v>
      </c>
      <c r="I27" s="18" t="inlineStr">
        <is>
          <t>未</t>
        </is>
      </c>
      <c r="J27" s="22">
        <f>IF(OR(C27="",I27="済",I27="対象外",H27=""),"",IF(H27&lt;$G$6,"期限切れ",IF(H27=$G$6,"今日まで",IF(H27-$G$6&lt;=$K$6,"まもなく",""))))</f>
        <v/>
      </c>
      <c r="K27" s="23" t="n"/>
      <c r="L27" s="6" t="n"/>
    </row>
    <row r="28" ht="22" customHeight="1">
      <c r="A28" s="18" t="n"/>
      <c r="B28" s="19" t="n"/>
      <c r="C28" s="5" t="n"/>
      <c r="D28" s="6" t="n"/>
      <c r="E28" s="6" t="n"/>
      <c r="F28" s="6" t="n"/>
      <c r="G28" s="19" t="n"/>
      <c r="H28" s="20" t="n"/>
      <c r="I28" s="18" t="n"/>
      <c r="J28" s="22">
        <f>IF(OR(C28="",I28="済",I28="対象外",H28=""),"",IF(H28&lt;$G$6,"期限切れ",IF(H28=$G$6,"今日まで",IF(H28-$G$6&lt;=$K$6,"まもなく",""))))</f>
        <v/>
      </c>
      <c r="K28" s="23" t="n"/>
      <c r="L28" s="6" t="n"/>
    </row>
    <row r="29" ht="22" customHeight="1">
      <c r="A29" s="18" t="n"/>
      <c r="B29" s="19" t="n"/>
      <c r="C29" s="5" t="n"/>
      <c r="D29" s="6" t="n"/>
      <c r="E29" s="6" t="n"/>
      <c r="F29" s="6" t="n"/>
      <c r="G29" s="19" t="n"/>
      <c r="H29" s="20" t="n"/>
      <c r="I29" s="18" t="n"/>
      <c r="J29" s="22">
        <f>IF(OR(C29="",I29="済",I29="対象外",H29=""),"",IF(H29&lt;$G$6,"期限切れ",IF(H29=$G$6,"今日まで",IF(H29-$G$6&lt;=$K$6,"まもなく",""))))</f>
        <v/>
      </c>
      <c r="K29" s="23" t="n"/>
      <c r="L29" s="6" t="n"/>
    </row>
    <row r="30" ht="16" customHeight="1">
      <c r="A30" s="12" t="inlineStr">
        <is>
          <t>済みは一覧から選べます（済・未・対象外）。空欄は未と同じに数えます。色の付いた欄は数式で計算します。</t>
        </is>
      </c>
    </row>
    <row r="31" ht="16" customHeight="1">
      <c r="A31" s="12" t="inlineStr">
        <is>
          <t>判定：期限切れ＝期限を過ぎて、済み・対象外でない。今日まで＝期限が判定に使う日。まもなく＝期限まで「知らせる日数」以内。</t>
        </is>
      </c>
    </row>
    <row r="32" ht="8" customHeight="1"/>
    <row r="33" ht="20" customHeight="1">
      <c r="A33" s="16" t="inlineStr">
        <is>
          <t>担当（名前を書く）</t>
        </is>
      </c>
      <c r="B33" s="17" t="n"/>
      <c r="C33" s="17" t="n"/>
      <c r="D33" s="16" t="inlineStr">
        <is>
          <t>項目</t>
        </is>
      </c>
      <c r="E33" s="17" t="n"/>
      <c r="F33" s="16" t="inlineStr">
        <is>
          <t>済み</t>
        </is>
      </c>
      <c r="G33" s="17" t="n"/>
      <c r="H33" s="16" t="inlineStr">
        <is>
          <t>残り</t>
        </is>
      </c>
      <c r="I33" s="17" t="n"/>
      <c r="J33" s="16" t="inlineStr">
        <is>
          <t>期限切れ</t>
        </is>
      </c>
      <c r="K33" s="17" t="n"/>
      <c r="L33" s="17" t="n"/>
    </row>
    <row r="34" ht="22" customHeight="1">
      <c r="A34" s="24" t="inlineStr">
        <is>
          <t>田村</t>
        </is>
      </c>
      <c r="B34" s="6" t="n"/>
      <c r="C34" s="6" t="n"/>
      <c r="D34" s="25">
        <f>IF(A34="","",COUNTIF(G13:G29,A34))</f>
        <v/>
      </c>
      <c r="E34" s="10" t="n"/>
      <c r="F34" s="25">
        <f>IF(A34="","",COUNTIFS(G13:G29,A34,I13:I29,"済"))</f>
        <v/>
      </c>
      <c r="G34" s="10" t="n"/>
      <c r="H34" s="25">
        <f>IF(A34="","",COUNTIF(G13:G29,A34)-COUNTIFS(G13:G29,A34,I13:I29,"済")-COUNTIFS(G13:G29,A34,I13:I29,"対象外"))</f>
        <v/>
      </c>
      <c r="I34" s="10" t="n"/>
      <c r="J34" s="25">
        <f>IF(A34="","",COUNTIFS(G13:G29,A34,J13:J29,"期限切れ"))</f>
        <v/>
      </c>
      <c r="K34" s="10" t="n"/>
      <c r="L34" s="10" t="n"/>
    </row>
    <row r="35" ht="22" customHeight="1">
      <c r="A35" s="24" t="inlineStr">
        <is>
          <t>中村</t>
        </is>
      </c>
      <c r="B35" s="6" t="n"/>
      <c r="C35" s="6" t="n"/>
      <c r="D35" s="25">
        <f>IF(A35="","",COUNTIF(G13:G29,A35))</f>
        <v/>
      </c>
      <c r="E35" s="10" t="n"/>
      <c r="F35" s="25">
        <f>IF(A35="","",COUNTIFS(G13:G29,A35,I13:I29,"済"))</f>
        <v/>
      </c>
      <c r="G35" s="10" t="n"/>
      <c r="H35" s="25">
        <f>IF(A35="","",COUNTIF(G13:G29,A35)-COUNTIFS(G13:G29,A35,I13:I29,"済")-COUNTIFS(G13:G29,A35,I13:I29,"対象外"))</f>
        <v/>
      </c>
      <c r="I35" s="10" t="n"/>
      <c r="J35" s="25">
        <f>IF(A35="","",COUNTIFS(G13:G29,A35,J13:J29,"期限切れ"))</f>
        <v/>
      </c>
      <c r="K35" s="10" t="n"/>
      <c r="L35" s="10" t="n"/>
    </row>
    <row r="36" ht="22" customHeight="1">
      <c r="A36" s="24" t="inlineStr">
        <is>
          <t>小川</t>
        </is>
      </c>
      <c r="B36" s="6" t="n"/>
      <c r="C36" s="6" t="n"/>
      <c r="D36" s="25">
        <f>IF(A36="","",COUNTIF(G13:G29,A36))</f>
        <v/>
      </c>
      <c r="E36" s="10" t="n"/>
      <c r="F36" s="25">
        <f>IF(A36="","",COUNTIFS(G13:G29,A36,I13:I29,"済"))</f>
        <v/>
      </c>
      <c r="G36" s="10" t="n"/>
      <c r="H36" s="25">
        <f>IF(A36="","",COUNTIF(G13:G29,A36)-COUNTIFS(G13:G29,A36,I13:I29,"済")-COUNTIFS(G13:G29,A36,I13:I29,"対象外"))</f>
        <v/>
      </c>
      <c r="I36" s="10" t="n"/>
      <c r="J36" s="25">
        <f>IF(A36="","",COUNTIFS(G13:G29,A36,J13:J29,"期限切れ"))</f>
        <v/>
      </c>
      <c r="K36" s="10" t="n"/>
      <c r="L36" s="10" t="n"/>
    </row>
    <row r="37" ht="22" customHeight="1">
      <c r="A37" s="24" t="inlineStr">
        <is>
          <t>森</t>
        </is>
      </c>
      <c r="B37" s="6" t="n"/>
      <c r="C37" s="6" t="n"/>
      <c r="D37" s="25">
        <f>IF(A37="","",COUNTIF(G13:G29,A37))</f>
        <v/>
      </c>
      <c r="E37" s="10" t="n"/>
      <c r="F37" s="25">
        <f>IF(A37="","",COUNTIFS(G13:G29,A37,I13:I29,"済"))</f>
        <v/>
      </c>
      <c r="G37" s="10" t="n"/>
      <c r="H37" s="25">
        <f>IF(A37="","",COUNTIF(G13:G29,A37)-COUNTIFS(G13:G29,A37,I13:I29,"済")-COUNTIFS(G13:G29,A37,I13:I29,"対象外"))</f>
        <v/>
      </c>
      <c r="I37" s="10" t="n"/>
      <c r="J37" s="25">
        <f>IF(A37="","",COUNTIFS(G13:G29,A37,J13:J29,"期限切れ"))</f>
        <v/>
      </c>
      <c r="K37" s="10" t="n"/>
      <c r="L37" s="10" t="n"/>
    </row>
    <row r="38" ht="22" customHeight="1">
      <c r="A38" s="24" t="n"/>
      <c r="B38" s="6" t="n"/>
      <c r="C38" s="6" t="n"/>
      <c r="D38" s="25">
        <f>IF(A38="","",COUNTIF(G13:G29,A38))</f>
        <v/>
      </c>
      <c r="E38" s="10" t="n"/>
      <c r="F38" s="25">
        <f>IF(A38="","",COUNTIFS(G13:G29,A38,I13:I29,"済"))</f>
        <v/>
      </c>
      <c r="G38" s="10" t="n"/>
      <c r="H38" s="25">
        <f>IF(A38="","",COUNTIF(G13:G29,A38)-COUNTIFS(G13:G29,A38,I13:I29,"済")-COUNTIFS(G13:G29,A38,I13:I29,"対象外"))</f>
        <v/>
      </c>
      <c r="I38" s="10" t="n"/>
      <c r="J38" s="25">
        <f>IF(A38="","",COUNTIFS(G13:G29,A38,J13:J29,"期限切れ"))</f>
        <v/>
      </c>
      <c r="K38" s="10" t="n"/>
      <c r="L38" s="10" t="n"/>
    </row>
    <row r="39" ht="16" customHeight="1">
      <c r="A39" s="12" t="inlineStr">
        <is>
          <t>担当は1人の名前で書くと、この表で数えられます。名前を書くと、その人の項目・済み・残り・期限切れが出ます。</t>
        </is>
      </c>
    </row>
  </sheetData>
  <mergeCells count="92">
    <mergeCell ref="H35:I35"/>
    <mergeCell ref="C6:D6"/>
    <mergeCell ref="A37:C37"/>
    <mergeCell ref="K24:L24"/>
    <mergeCell ref="J10:K10"/>
    <mergeCell ref="J35:L35"/>
    <mergeCell ref="D36:E36"/>
    <mergeCell ref="K26:L26"/>
    <mergeCell ref="J9:K9"/>
    <mergeCell ref="C13:F13"/>
    <mergeCell ref="D4:L4"/>
    <mergeCell ref="C15:F15"/>
    <mergeCell ref="C24:F24"/>
    <mergeCell ref="C26:F26"/>
    <mergeCell ref="H37:I37"/>
    <mergeCell ref="A34:C34"/>
    <mergeCell ref="J38:L38"/>
    <mergeCell ref="D33:E33"/>
    <mergeCell ref="K28:L28"/>
    <mergeCell ref="A9:B9"/>
    <mergeCell ref="C27:F27"/>
    <mergeCell ref="K13:L13"/>
    <mergeCell ref="D35:E35"/>
    <mergeCell ref="C17:F17"/>
    <mergeCell ref="I6:J6"/>
    <mergeCell ref="D34:E34"/>
    <mergeCell ref="K15:L15"/>
    <mergeCell ref="F34:G34"/>
    <mergeCell ref="A3:C3"/>
    <mergeCell ref="C19:F19"/>
    <mergeCell ref="C28:F28"/>
    <mergeCell ref="K21:L21"/>
    <mergeCell ref="H34:I34"/>
    <mergeCell ref="A5:C5"/>
    <mergeCell ref="F33:G33"/>
    <mergeCell ref="H36:I36"/>
    <mergeCell ref="A4:C4"/>
    <mergeCell ref="A38:C38"/>
    <mergeCell ref="C14:F14"/>
    <mergeCell ref="J33:L33"/>
    <mergeCell ref="D5:F5"/>
    <mergeCell ref="D37:E37"/>
    <mergeCell ref="K27:L27"/>
    <mergeCell ref="A31:L31"/>
    <mergeCell ref="D9:E9"/>
    <mergeCell ref="K17:L17"/>
    <mergeCell ref="J5:L5"/>
    <mergeCell ref="J37:L37"/>
    <mergeCell ref="A10:B10"/>
    <mergeCell ref="D38:E38"/>
    <mergeCell ref="K19:L19"/>
    <mergeCell ref="G9:H9"/>
    <mergeCell ref="K16:L16"/>
    <mergeCell ref="K25:L25"/>
    <mergeCell ref="H38:I38"/>
    <mergeCell ref="C18:F18"/>
    <mergeCell ref="K29:L29"/>
    <mergeCell ref="G5:I5"/>
    <mergeCell ref="D3:L3"/>
    <mergeCell ref="F36:G36"/>
    <mergeCell ref="E6:F6"/>
    <mergeCell ref="C20:F20"/>
    <mergeCell ref="C29:F29"/>
    <mergeCell ref="K23:L23"/>
    <mergeCell ref="C22:F22"/>
    <mergeCell ref="C12:F12"/>
    <mergeCell ref="C21:F21"/>
    <mergeCell ref="J34:L34"/>
    <mergeCell ref="K18:L18"/>
    <mergeCell ref="A7:L7"/>
    <mergeCell ref="C23:F23"/>
    <mergeCell ref="J36:L36"/>
    <mergeCell ref="A6:B6"/>
    <mergeCell ref="A33:C33"/>
    <mergeCell ref="K20:L20"/>
    <mergeCell ref="G10:H10"/>
    <mergeCell ref="G6:H6"/>
    <mergeCell ref="A35:C35"/>
    <mergeCell ref="K22:L22"/>
    <mergeCell ref="F35:G35"/>
    <mergeCell ref="K12:L12"/>
    <mergeCell ref="F38:G38"/>
    <mergeCell ref="C16:F16"/>
    <mergeCell ref="C25:F25"/>
    <mergeCell ref="K14:L14"/>
    <mergeCell ref="A39:L39"/>
    <mergeCell ref="D10:F10"/>
    <mergeCell ref="A30:L30"/>
    <mergeCell ref="F37:G37"/>
    <mergeCell ref="A36:C36"/>
    <mergeCell ref="A1:L1"/>
    <mergeCell ref="H33:I33"/>
  </mergeCells>
  <dataValidations count="1">
    <dataValidation sqref="I13:I29" showDropDown="0" showInputMessage="0" showErrorMessage="0" allowBlank="1" type="list">
      <formula1>"済,未,対象外"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1週間のチェック表（毎日の確認）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チェック表の名前</t>
        </is>
      </c>
      <c r="B3" s="4" t="n"/>
      <c r="C3" s="4" t="n"/>
      <c r="D3" s="5" t="inlineStr">
        <is>
          <t>事務所の退社前のチェック</t>
        </is>
      </c>
      <c r="E3" s="6" t="n"/>
      <c r="F3" s="6" t="n"/>
      <c r="G3" s="6" t="n"/>
      <c r="H3" s="6" t="n"/>
      <c r="I3" s="6" t="n"/>
      <c r="J3" s="6" t="n"/>
      <c r="K3" s="6" t="n"/>
      <c r="L3" s="6" t="n"/>
    </row>
    <row r="4" ht="21" customHeight="1">
      <c r="A4" s="3" t="inlineStr">
        <is>
          <t>週の始まり</t>
        </is>
      </c>
      <c r="B4" s="4" t="n"/>
      <c r="C4" s="4" t="n"/>
      <c r="D4" s="8" t="n">
        <v>46328</v>
      </c>
      <c r="E4" s="6" t="n"/>
      <c r="F4" s="6" t="n"/>
      <c r="G4" s="3" t="inlineStr">
        <is>
          <t>場所</t>
        </is>
      </c>
      <c r="H4" s="4" t="n"/>
      <c r="I4" s="5" t="inlineStr">
        <is>
          <t>本部 4F 店舗運営部</t>
        </is>
      </c>
      <c r="J4" s="6" t="n"/>
      <c r="K4" s="6" t="n"/>
      <c r="L4" s="6" t="n"/>
    </row>
    <row r="5" ht="20" customHeight="1">
      <c r="A5" s="26" t="inlineStr">
        <is>
          <t>✓＝できた　×＝できなかった・異常があった（下のメモに書く）　－＝休みの日・対象外</t>
        </is>
      </c>
    </row>
    <row r="6" ht="4" customHeight="1"/>
    <row r="7" ht="20" customHeight="1">
      <c r="A7" s="27" t="inlineStr">
        <is>
          <t>No.</t>
        </is>
      </c>
      <c r="B7" s="16" t="inlineStr">
        <is>
          <t>確認すること（終わった状態で書く）</t>
        </is>
      </c>
      <c r="C7" s="17" t="n"/>
      <c r="D7" s="17" t="n"/>
      <c r="E7" s="17" t="n"/>
      <c r="F7" s="28">
        <f>IF($D$4="","",$D$4+0)</f>
        <v/>
      </c>
      <c r="G7" s="28">
        <f>IF($D$4="","",$D$4+1)</f>
        <v/>
      </c>
      <c r="H7" s="28">
        <f>IF($D$4="","",$D$4+2)</f>
        <v/>
      </c>
      <c r="I7" s="28">
        <f>IF($D$4="","",$D$4+3)</f>
        <v/>
      </c>
      <c r="J7" s="28">
        <f>IF($D$4="","",$D$4+4)</f>
        <v/>
      </c>
      <c r="K7" s="28">
        <f>IF($D$4="","",$D$4+5)</f>
        <v/>
      </c>
      <c r="L7" s="28">
        <f>IF($D$4="","",$D$4+6)</f>
        <v/>
      </c>
    </row>
    <row r="8" ht="18" customHeight="1">
      <c r="A8" s="17" t="n"/>
      <c r="B8" s="17" t="n"/>
      <c r="C8" s="17" t="n"/>
      <c r="D8" s="17" t="n"/>
      <c r="E8" s="17" t="n"/>
      <c r="F8" s="29">
        <f>IF($D$4="","",MID("日月火水木金土",WEEKDAY($D$4+0),1))</f>
        <v/>
      </c>
      <c r="G8" s="29">
        <f>IF($D$4="","",MID("日月火水木金土",WEEKDAY($D$4+1),1))</f>
        <v/>
      </c>
      <c r="H8" s="29">
        <f>IF($D$4="","",MID("日月火水木金土",WEEKDAY($D$4+2),1))</f>
        <v/>
      </c>
      <c r="I8" s="29">
        <f>IF($D$4="","",MID("日月火水木金土",WEEKDAY($D$4+3),1))</f>
        <v/>
      </c>
      <c r="J8" s="29">
        <f>IF($D$4="","",MID("日月火水木金土",WEEKDAY($D$4+4),1))</f>
        <v/>
      </c>
      <c r="K8" s="29">
        <f>IF($D$4="","",MID("日月火水木金土",WEEKDAY($D$4+5),1))</f>
        <v/>
      </c>
      <c r="L8" s="29">
        <f>IF($D$4="","",MID("日月火水木金土",WEEKDAY($D$4+6),1))</f>
        <v/>
      </c>
    </row>
    <row r="9" ht="24" customHeight="1">
      <c r="A9" s="18" t="inlineStr">
        <is>
          <t>1</t>
        </is>
      </c>
      <c r="B9" s="5" t="inlineStr">
        <is>
          <t>窓の鍵が、すべてかかっている</t>
        </is>
      </c>
      <c r="C9" s="6" t="n"/>
      <c r="D9" s="6" t="n"/>
      <c r="E9" s="6" t="n"/>
      <c r="F9" s="30" t="inlineStr">
        <is>
          <t>✓</t>
        </is>
      </c>
      <c r="G9" s="30" t="inlineStr">
        <is>
          <t>－</t>
        </is>
      </c>
      <c r="H9" s="30" t="inlineStr">
        <is>
          <t>✓</t>
        </is>
      </c>
      <c r="I9" s="30" t="n"/>
      <c r="J9" s="30" t="n"/>
      <c r="K9" s="30" t="inlineStr">
        <is>
          <t>－</t>
        </is>
      </c>
      <c r="L9" s="30" t="inlineStr">
        <is>
          <t>－</t>
        </is>
      </c>
    </row>
    <row r="10" ht="38" customHeight="1">
      <c r="A10" s="18" t="inlineStr">
        <is>
          <t>2</t>
        </is>
      </c>
      <c r="B10" s="5" t="inlineStr">
        <is>
          <t>エアコンと照明が消えている（会議室を含む）</t>
        </is>
      </c>
      <c r="C10" s="6" t="n"/>
      <c r="D10" s="6" t="n"/>
      <c r="E10" s="6" t="n"/>
      <c r="F10" s="30" t="inlineStr">
        <is>
          <t>✓</t>
        </is>
      </c>
      <c r="G10" s="30" t="inlineStr">
        <is>
          <t>－</t>
        </is>
      </c>
      <c r="H10" s="31" t="inlineStr">
        <is>
          <t>×</t>
        </is>
      </c>
      <c r="I10" s="30" t="n"/>
      <c r="J10" s="30" t="n"/>
      <c r="K10" s="30" t="inlineStr">
        <is>
          <t>－</t>
        </is>
      </c>
      <c r="L10" s="30" t="inlineStr">
        <is>
          <t>－</t>
        </is>
      </c>
    </row>
    <row r="11" ht="38" customHeight="1">
      <c r="A11" s="18" t="inlineStr">
        <is>
          <t>3</t>
        </is>
      </c>
      <c r="B11" s="5" t="inlineStr">
        <is>
          <t>電気ポット・コーヒーメーカーの電源が切れている</t>
        </is>
      </c>
      <c r="C11" s="6" t="n"/>
      <c r="D11" s="6" t="n"/>
      <c r="E11" s="6" t="n"/>
      <c r="F11" s="30" t="inlineStr">
        <is>
          <t>✓</t>
        </is>
      </c>
      <c r="G11" s="30" t="inlineStr">
        <is>
          <t>－</t>
        </is>
      </c>
      <c r="H11" s="30" t="inlineStr">
        <is>
          <t>✓</t>
        </is>
      </c>
      <c r="I11" s="30" t="n"/>
      <c r="J11" s="30" t="n"/>
      <c r="K11" s="30" t="inlineStr">
        <is>
          <t>－</t>
        </is>
      </c>
      <c r="L11" s="30" t="inlineStr">
        <is>
          <t>－</t>
        </is>
      </c>
    </row>
    <row r="12" ht="38" customHeight="1">
      <c r="A12" s="18" t="inlineStr">
        <is>
          <t>4</t>
        </is>
      </c>
      <c r="B12" s="5" t="inlineStr">
        <is>
          <t>金庫と書類の棚に、鍵がかかっている</t>
        </is>
      </c>
      <c r="C12" s="6" t="n"/>
      <c r="D12" s="6" t="n"/>
      <c r="E12" s="6" t="n"/>
      <c r="F12" s="30" t="inlineStr">
        <is>
          <t>✓</t>
        </is>
      </c>
      <c r="G12" s="30" t="inlineStr">
        <is>
          <t>－</t>
        </is>
      </c>
      <c r="H12" s="30" t="inlineStr">
        <is>
          <t>✓</t>
        </is>
      </c>
      <c r="I12" s="30" t="n"/>
      <c r="J12" s="30" t="n"/>
      <c r="K12" s="30" t="inlineStr">
        <is>
          <t>－</t>
        </is>
      </c>
      <c r="L12" s="30" t="inlineStr">
        <is>
          <t>－</t>
        </is>
      </c>
    </row>
    <row r="13" ht="38" customHeight="1">
      <c r="A13" s="18" t="inlineStr">
        <is>
          <t>5</t>
        </is>
      </c>
      <c r="B13" s="5" t="inlineStr">
        <is>
          <t>机の上に、お客様の資料・個人の情報が出ていない</t>
        </is>
      </c>
      <c r="C13" s="6" t="n"/>
      <c r="D13" s="6" t="n"/>
      <c r="E13" s="6" t="n"/>
      <c r="F13" s="30" t="inlineStr">
        <is>
          <t>✓</t>
        </is>
      </c>
      <c r="G13" s="30" t="inlineStr">
        <is>
          <t>－</t>
        </is>
      </c>
      <c r="H13" s="30" t="inlineStr">
        <is>
          <t>✓</t>
        </is>
      </c>
      <c r="I13" s="30" t="n"/>
      <c r="J13" s="30" t="n"/>
      <c r="K13" s="30" t="inlineStr">
        <is>
          <t>－</t>
        </is>
      </c>
      <c r="L13" s="30" t="inlineStr">
        <is>
          <t>－</t>
        </is>
      </c>
    </row>
    <row r="14" ht="38" customHeight="1">
      <c r="A14" s="18" t="inlineStr">
        <is>
          <t>6</t>
        </is>
      </c>
      <c r="B14" s="5" t="inlineStr">
        <is>
          <t>来客用の入館証が、全部（10枚）戻っている</t>
        </is>
      </c>
      <c r="C14" s="6" t="n"/>
      <c r="D14" s="6" t="n"/>
      <c r="E14" s="6" t="n"/>
      <c r="F14" s="30" t="inlineStr">
        <is>
          <t>✓</t>
        </is>
      </c>
      <c r="G14" s="30" t="inlineStr">
        <is>
          <t>－</t>
        </is>
      </c>
      <c r="H14" s="30" t="inlineStr">
        <is>
          <t>✓</t>
        </is>
      </c>
      <c r="I14" s="30" t="n"/>
      <c r="J14" s="30" t="n"/>
      <c r="K14" s="30" t="inlineStr">
        <is>
          <t>－</t>
        </is>
      </c>
      <c r="L14" s="30" t="inlineStr">
        <is>
          <t>－</t>
        </is>
      </c>
    </row>
    <row r="15" ht="38" customHeight="1">
      <c r="A15" s="18" t="inlineStr">
        <is>
          <t>7</t>
        </is>
      </c>
      <c r="B15" s="5" t="inlineStr">
        <is>
          <t>ゴミをまとめて、決まった場所に出した</t>
        </is>
      </c>
      <c r="C15" s="6" t="n"/>
      <c r="D15" s="6" t="n"/>
      <c r="E15" s="6" t="n"/>
      <c r="F15" s="30" t="inlineStr">
        <is>
          <t>✓</t>
        </is>
      </c>
      <c r="G15" s="30" t="inlineStr">
        <is>
          <t>－</t>
        </is>
      </c>
      <c r="H15" s="30" t="inlineStr">
        <is>
          <t>✓</t>
        </is>
      </c>
      <c r="I15" s="30" t="n"/>
      <c r="J15" s="30" t="n"/>
      <c r="K15" s="30" t="inlineStr">
        <is>
          <t>－</t>
        </is>
      </c>
      <c r="L15" s="30" t="inlineStr">
        <is>
          <t>－</t>
        </is>
      </c>
    </row>
    <row r="16" ht="24" customHeight="1">
      <c r="A16" s="18" t="inlineStr">
        <is>
          <t>8</t>
        </is>
      </c>
      <c r="B16" s="5" t="inlineStr">
        <is>
          <t>入口の鍵をかけ、警備をセットした</t>
        </is>
      </c>
      <c r="C16" s="6" t="n"/>
      <c r="D16" s="6" t="n"/>
      <c r="E16" s="6" t="n"/>
      <c r="F16" s="30" t="inlineStr">
        <is>
          <t>✓</t>
        </is>
      </c>
      <c r="G16" s="30" t="inlineStr">
        <is>
          <t>－</t>
        </is>
      </c>
      <c r="H16" s="30" t="inlineStr">
        <is>
          <t>✓</t>
        </is>
      </c>
      <c r="I16" s="30" t="n"/>
      <c r="J16" s="30" t="n"/>
      <c r="K16" s="30" t="inlineStr">
        <is>
          <t>－</t>
        </is>
      </c>
      <c r="L16" s="30" t="inlineStr">
        <is>
          <t>－</t>
        </is>
      </c>
    </row>
    <row r="17" ht="24" customHeight="1">
      <c r="A17" s="18" t="n"/>
      <c r="B17" s="5" t="n"/>
      <c r="C17" s="6" t="n"/>
      <c r="D17" s="6" t="n"/>
      <c r="E17" s="6" t="n"/>
      <c r="F17" s="30" t="n"/>
      <c r="G17" s="30" t="n"/>
      <c r="H17" s="30" t="n"/>
      <c r="I17" s="30" t="n"/>
      <c r="J17" s="30" t="n"/>
      <c r="K17" s="30" t="n"/>
      <c r="L17" s="30" t="n"/>
    </row>
    <row r="18" ht="24" customHeight="1">
      <c r="A18" s="18" t="n"/>
      <c r="B18" s="5" t="n"/>
      <c r="C18" s="6" t="n"/>
      <c r="D18" s="6" t="n"/>
      <c r="E18" s="6" t="n"/>
      <c r="F18" s="30" t="n"/>
      <c r="G18" s="30" t="n"/>
      <c r="H18" s="30" t="n"/>
      <c r="I18" s="30" t="n"/>
      <c r="J18" s="30" t="n"/>
      <c r="K18" s="30" t="n"/>
      <c r="L18" s="30" t="n"/>
    </row>
    <row r="19" ht="22" customHeight="1">
      <c r="A19" s="32" t="inlineStr">
        <is>
          <t>✓の数</t>
        </is>
      </c>
      <c r="B19" s="4" t="n"/>
      <c r="C19" s="4" t="n"/>
      <c r="D19" s="4" t="n"/>
      <c r="E19" s="4" t="n"/>
      <c r="F19" s="33">
        <f>IF(COUNTA(F9:F18)=0,"",COUNTIF(F9:F18,"✓"))</f>
        <v/>
      </c>
      <c r="G19" s="33">
        <f>IF(COUNTA(G9:G18)=0,"",COUNTIF(G9:G18,"✓"))</f>
        <v/>
      </c>
      <c r="H19" s="33">
        <f>IF(COUNTA(H9:H18)=0,"",COUNTIF(H9:H18,"✓"))</f>
        <v/>
      </c>
      <c r="I19" s="33">
        <f>IF(COUNTA(I9:I18)=0,"",COUNTIF(I9:I18,"✓"))</f>
        <v/>
      </c>
      <c r="J19" s="33">
        <f>IF(COUNTA(J9:J18)=0,"",COUNTIF(J9:J18,"✓"))</f>
        <v/>
      </c>
      <c r="K19" s="33">
        <f>IF(COUNTA(K9:K18)=0,"",COUNTIF(K9:K18,"✓"))</f>
        <v/>
      </c>
      <c r="L19" s="33">
        <f>IF(COUNTA(L9:L18)=0,"",COUNTIF(L9:L18,"✓"))</f>
        <v/>
      </c>
    </row>
    <row r="20" ht="22" customHeight="1">
      <c r="A20" s="32" t="inlineStr">
        <is>
          <t>×の数</t>
        </is>
      </c>
      <c r="B20" s="4" t="n"/>
      <c r="C20" s="4" t="n"/>
      <c r="D20" s="4" t="n"/>
      <c r="E20" s="4" t="n"/>
      <c r="F20" s="33">
        <f>IF(COUNTA(F9:F18)=0,"",COUNTIF(F9:F18,"×"))</f>
        <v/>
      </c>
      <c r="G20" s="33">
        <f>IF(COUNTA(G9:G18)=0,"",COUNTIF(G9:G18,"×"))</f>
        <v/>
      </c>
      <c r="H20" s="33">
        <f>IF(COUNTA(H9:H18)=0,"",COUNTIF(H9:H18,"×"))</f>
        <v/>
      </c>
      <c r="I20" s="33">
        <f>IF(COUNTA(I9:I18)=0,"",COUNTIF(I9:I18,"×"))</f>
        <v/>
      </c>
      <c r="J20" s="33">
        <f>IF(COUNTA(J9:J18)=0,"",COUNTIF(J9:J18,"×"))</f>
        <v/>
      </c>
      <c r="K20" s="33">
        <f>IF(COUNTA(K9:K18)=0,"",COUNTIF(K9:K18,"×"))</f>
        <v/>
      </c>
      <c r="L20" s="33">
        <f>IF(COUNTA(L9:L18)=0,"",COUNTIF(L9:L18,"×"))</f>
        <v/>
      </c>
    </row>
    <row r="21" ht="24" customHeight="1">
      <c r="A21" s="32" t="inlineStr">
        <is>
          <t>確かめた人</t>
        </is>
      </c>
      <c r="B21" s="4" t="n"/>
      <c r="C21" s="4" t="n"/>
      <c r="D21" s="4" t="n"/>
      <c r="E21" s="4" t="n"/>
      <c r="F21" s="34" t="inlineStr">
        <is>
          <t>小川</t>
        </is>
      </c>
      <c r="G21" s="34" t="n"/>
      <c r="H21" s="34" t="inlineStr">
        <is>
          <t>中村</t>
        </is>
      </c>
      <c r="I21" s="34" t="n"/>
      <c r="J21" s="34" t="n"/>
      <c r="K21" s="34" t="n"/>
      <c r="L21" s="34" t="n"/>
    </row>
    <row r="22" ht="16" customHeight="1">
      <c r="A22" s="12" t="inlineStr">
        <is>
          <t>✓・×・－は一覧から選べます。休みの日は先に－を入れておくと、書き忘れと見分けられます。</t>
        </is>
      </c>
    </row>
    <row r="23" ht="6" customHeight="1"/>
    <row r="24" ht="20" customHeight="1">
      <c r="A24" s="35" t="inlineStr">
        <is>
          <t>メモ（×を付けた日は、何があって、どうしたかを書く）</t>
        </is>
      </c>
      <c r="B24" s="36" t="n"/>
      <c r="C24" s="36" t="n"/>
      <c r="D24" s="36" t="n"/>
      <c r="E24" s="36" t="n"/>
      <c r="F24" s="36" t="n"/>
      <c r="G24" s="36" t="n"/>
      <c r="H24" s="36" t="n"/>
      <c r="I24" s="36" t="n"/>
      <c r="J24" s="36" t="n"/>
      <c r="K24" s="36" t="n"/>
      <c r="L24" s="36" t="n"/>
    </row>
    <row r="25" ht="18" customHeight="1">
      <c r="A25" s="37" t="inlineStr">
        <is>
          <t>11/4（水）会議室Bのエアコンが点いたままだった。消して、会議室の入口に「最後の人はエアコンを消す」と貼った。（中村）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</row>
    <row r="26" ht="18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</row>
    <row r="27" ht="18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  <row r="28" ht="18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</row>
  </sheetData>
  <mergeCells count="26">
    <mergeCell ref="B9:E9"/>
    <mergeCell ref="I4:L4"/>
    <mergeCell ref="A7:A8"/>
    <mergeCell ref="B15:E15"/>
    <mergeCell ref="A3:C3"/>
    <mergeCell ref="D4:F4"/>
    <mergeCell ref="A5:L5"/>
    <mergeCell ref="B16:E16"/>
    <mergeCell ref="D3:L3"/>
    <mergeCell ref="A22:L22"/>
    <mergeCell ref="A4:C4"/>
    <mergeCell ref="A21:E21"/>
    <mergeCell ref="B18:E18"/>
    <mergeCell ref="B12:E12"/>
    <mergeCell ref="A25:L28"/>
    <mergeCell ref="B11:E11"/>
    <mergeCell ref="B14:E14"/>
    <mergeCell ref="G4:H4"/>
    <mergeCell ref="B17:E17"/>
    <mergeCell ref="A24:L24"/>
    <mergeCell ref="A20:E20"/>
    <mergeCell ref="B13:E13"/>
    <mergeCell ref="A1:L1"/>
    <mergeCell ref="A19:E19"/>
    <mergeCell ref="B7:E8"/>
    <mergeCell ref="B10:E10"/>
  </mergeCells>
  <dataValidations count="1">
    <dataValidation sqref="F9:L18" showDropDown="0" showInputMessage="0" showErrorMessage="0" allowBlank="1" type="list">
      <formula1>"✓,×,－"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2026-11-03T17:07:22Z</dcterms:created>
  <dcterms:modified xmlns:dcterms="http://purl.org/dc/terms/" xmlns:xsi="http://www.w3.org/2001/XMLSchema-instance" xsi:type="dcterms:W3CDTF">2026-11-03T17:07:22Z</dcterms:modified>
</cp:coreProperties>
</file>