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サマリー" sheetId="1" state="visible" r:id="rId1"/>
    <sheet xmlns:r="http://schemas.openxmlformats.org/officeDocument/2006/relationships" name="月別の推移" sheetId="2" state="visible" r:id="rId2"/>
    <sheet xmlns:r="http://schemas.openxmlformats.org/officeDocument/2006/relationships" name="媒体別" sheetId="3" state="visible" r:id="rId3"/>
    <sheet xmlns:r="http://schemas.openxmlformats.org/officeDocument/2006/relationships" name="キャンペーン別" sheetId="4" state="visible" r:id="rId4"/>
    <sheet xmlns:r="http://schemas.openxmlformats.org/officeDocument/2006/relationships" name="所見と来月の打ち手" sheetId="5" state="visible" r:id="rId5"/>
  </sheets>
  <definedNames>
    <definedName name="_xlnm.Print_Area" localSheetId="0">'サマリー'!$A$1:$N$24</definedName>
    <definedName name="_xlnm.Print_Area" localSheetId="1">'月別の推移'!$A$1:$P$31</definedName>
    <definedName name="_xlnm.Print_Area" localSheetId="2">'媒体別'!$A$1:$R$27</definedName>
    <definedName name="_xlnm.Print_Area" localSheetId="3">'キャンペーン別'!$A$1:$P$25</definedName>
    <definedName name="_xlnm.Print_Area" localSheetId="4">'所見と来月の打ち手'!$A$1:$L$36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+0.0%;&quot;−&quot;0.0%;0.0%"/>
    <numFmt numFmtId="165" formatCode="0.0%"/>
    <numFmt numFmtId="166" formatCode="+0.00&quot;pt&quot;;&quot;−&quot;0.00&quot;pt&quot;;0.00&quot;pt&quot;"/>
    <numFmt numFmtId="167" formatCode="+#,##0;&quot;−&quot;#,##0;0"/>
  </numFmts>
  <fonts count="10">
    <font>
      <name val="Calibri"/>
      <family val="2"/>
      <color theme="1"/>
      <sz val="11"/>
      <scheme val="minor"/>
    </font>
    <font>
      <name val="游ゴシック"/>
      <b val="1"/>
      <color rgb="001F3A5F"/>
      <sz val="16"/>
    </font>
    <font>
      <name val="游ゴシック"/>
      <color rgb="00222222"/>
      <sz val="9"/>
    </font>
    <font>
      <name val="游ゴシック"/>
      <b val="1"/>
      <color rgb="00222222"/>
      <sz val="9"/>
    </font>
    <font>
      <name val="游ゴシック"/>
      <color rgb="00222222"/>
      <sz val="10"/>
    </font>
    <font>
      <name val="游ゴシック"/>
      <b val="1"/>
      <color rgb="00FFFFFF"/>
      <sz val="9"/>
    </font>
    <font>
      <name val="游ゴシック"/>
      <b val="1"/>
      <color rgb="00222222"/>
      <sz val="10"/>
    </font>
    <font>
      <name val="游ゴシック"/>
      <color rgb="00555555"/>
      <sz val="8"/>
    </font>
    <font>
      <name val="游ゴシック"/>
      <color rgb="00222222"/>
      <sz val="8"/>
    </font>
    <font>
      <name val="游ゴシック"/>
      <b val="1"/>
      <color rgb="001F3A5F"/>
      <sz val="10"/>
    </font>
  </fonts>
  <fills count="6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1F3A5F"/>
      </patternFill>
    </fill>
    <fill>
      <patternFill patternType="solid">
        <fgColor rgb="00EBEFF4"/>
      </patternFill>
    </fill>
    <fill>
      <patternFill patternType="solid">
        <fgColor rgb="00E8F0F6"/>
      </patternFill>
    </fill>
  </fills>
  <borders count="3">
    <border>
      <left/>
      <right/>
      <top/>
      <bottom/>
      <diagonal/>
    </border>
    <border>
      <bottom style="medium">
        <color rgb="001F3A5F"/>
      </bottom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</borders>
  <cellStyleXfs count="1">
    <xf numFmtId="0" fontId="0" fillId="0" borderId="0"/>
  </cellStyleXfs>
  <cellXfs count="55">
    <xf numFmtId="0" fontId="0" fillId="0" borderId="0" pivotButton="0" quotePrefix="0" xfId="0"/>
    <xf numFmtId="0" fontId="1" fillId="0" borderId="1" applyAlignment="1" pivotButton="0" quotePrefix="0" xfId="0">
      <alignment horizontal="left" vertical="center" indent="1"/>
    </xf>
    <xf numFmtId="0" fontId="0" fillId="0" borderId="1" pivotButton="0" quotePrefix="0" xfId="0"/>
    <xf numFmtId="0" fontId="2" fillId="0" borderId="1" applyAlignment="1" pivotButton="0" quotePrefix="0" xfId="0">
      <alignment horizontal="right" vertical="bottom"/>
    </xf>
    <xf numFmtId="0" fontId="3" fillId="2" borderId="2" applyAlignment="1" pivotButton="0" quotePrefix="0" xfId="0">
      <alignment horizontal="left" vertical="center" indent="1"/>
    </xf>
    <xf numFmtId="0" fontId="0" fillId="2" borderId="2" pivotButton="0" quotePrefix="0" xfId="0"/>
    <xf numFmtId="0" fontId="4" fillId="0" borderId="2" applyAlignment="1" pivotButton="0" quotePrefix="0" xfId="0">
      <alignment horizontal="left" vertical="center" wrapText="1" indent="1"/>
    </xf>
    <xf numFmtId="0" fontId="0" fillId="0" borderId="2" pivotButton="0" quotePrefix="0" xfId="0"/>
    <xf numFmtId="0" fontId="5" fillId="3" borderId="2" applyAlignment="1" pivotButton="0" quotePrefix="0" xfId="0">
      <alignment horizontal="center" vertical="center" wrapText="1"/>
    </xf>
    <xf numFmtId="0" fontId="0" fillId="3" borderId="2" pivotButton="0" quotePrefix="0" xfId="0"/>
    <xf numFmtId="0" fontId="6" fillId="0" borderId="2" applyAlignment="1" pivotButton="0" quotePrefix="0" xfId="0">
      <alignment horizontal="left" vertical="center" indent="1"/>
    </xf>
    <xf numFmtId="3" fontId="6" fillId="4" borderId="2" applyAlignment="1" pivotButton="0" quotePrefix="0" xfId="0">
      <alignment horizontal="right" vertical="center"/>
    </xf>
    <xf numFmtId="3" fontId="4" fillId="0" borderId="2" applyAlignment="1" pivotButton="0" quotePrefix="0" xfId="0">
      <alignment horizontal="right" vertical="center"/>
    </xf>
    <xf numFmtId="164" fontId="4" fillId="4" borderId="2" applyAlignment="1" pivotButton="0" quotePrefix="0" xfId="0">
      <alignment horizontal="right" vertical="center"/>
    </xf>
    <xf numFmtId="0" fontId="4" fillId="0" borderId="2" applyAlignment="1" pivotButton="0" quotePrefix="0" xfId="0">
      <alignment horizontal="center" vertical="center"/>
    </xf>
    <xf numFmtId="165" fontId="4" fillId="4" borderId="2" applyAlignment="1" pivotButton="0" quotePrefix="0" xfId="0">
      <alignment horizontal="right" vertical="center"/>
    </xf>
    <xf numFmtId="0" fontId="2" fillId="0" borderId="2" applyAlignment="1" pivotButton="0" quotePrefix="0" xfId="0">
      <alignment horizontal="left" vertical="center" wrapText="1" indent="1"/>
    </xf>
    <xf numFmtId="10" fontId="6" fillId="4" borderId="2" applyAlignment="1" pivotButton="0" quotePrefix="0" xfId="0">
      <alignment horizontal="right" vertical="center"/>
    </xf>
    <xf numFmtId="10" fontId="4" fillId="4" borderId="2" applyAlignment="1" pivotButton="0" quotePrefix="0" xfId="0">
      <alignment horizontal="right" vertical="center"/>
    </xf>
    <xf numFmtId="166" fontId="4" fillId="4" borderId="2" applyAlignment="1" pivotButton="0" quotePrefix="0" xfId="0">
      <alignment horizontal="right" vertical="center"/>
    </xf>
    <xf numFmtId="10" fontId="4" fillId="0" borderId="2" applyAlignment="1" pivotButton="0" quotePrefix="0" xfId="0">
      <alignment horizontal="right" vertical="center"/>
    </xf>
    <xf numFmtId="3" fontId="4" fillId="4" borderId="2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1"/>
    </xf>
    <xf numFmtId="0" fontId="4" fillId="0" borderId="2" applyAlignment="1" pivotButton="0" quotePrefix="0" xfId="0">
      <alignment horizontal="left" vertical="top" wrapText="1" indent="1"/>
    </xf>
    <xf numFmtId="3" fontId="2" fillId="0" borderId="2" applyAlignment="1" pivotButton="0" quotePrefix="0" xfId="0">
      <alignment horizontal="right" vertical="center"/>
    </xf>
    <xf numFmtId="10" fontId="2" fillId="4" borderId="2" applyAlignment="1" pivotButton="0" quotePrefix="0" xfId="0">
      <alignment horizontal="right" vertical="center"/>
    </xf>
    <xf numFmtId="3" fontId="2" fillId="4" borderId="2" applyAlignment="1" pivotButton="0" quotePrefix="0" xfId="0">
      <alignment horizontal="right" vertical="center"/>
    </xf>
    <xf numFmtId="3" fontId="3" fillId="0" borderId="2" applyAlignment="1" pivotButton="0" quotePrefix="0" xfId="0">
      <alignment horizontal="right" vertical="center"/>
    </xf>
    <xf numFmtId="0" fontId="4" fillId="4" borderId="2" applyAlignment="1" pivotButton="0" quotePrefix="0" xfId="0">
      <alignment horizontal="left" vertical="center" indent="1"/>
    </xf>
    <xf numFmtId="0" fontId="8" fillId="0" borderId="2" applyAlignment="1" pivotButton="0" quotePrefix="0" xfId="0">
      <alignment horizontal="left" vertical="center" indent="1"/>
    </xf>
    <xf numFmtId="164" fontId="2" fillId="4" borderId="2" applyAlignment="1" pivotButton="0" quotePrefix="0" xfId="0">
      <alignment horizontal="right" vertical="center"/>
    </xf>
    <xf numFmtId="0" fontId="9" fillId="5" borderId="2" applyAlignment="1" pivotButton="0" quotePrefix="0" xfId="0">
      <alignment horizontal="left" vertical="center" indent="1"/>
    </xf>
    <xf numFmtId="0" fontId="0" fillId="5" borderId="2" pivotButton="0" quotePrefix="0" xfId="0"/>
    <xf numFmtId="0" fontId="6" fillId="2" borderId="2" applyAlignment="1" pivotButton="0" quotePrefix="0" xfId="0">
      <alignment horizontal="center" vertical="center"/>
    </xf>
    <xf numFmtId="3" fontId="3" fillId="4" borderId="2" applyAlignment="1" pivotButton="0" quotePrefix="0" xfId="0">
      <alignment horizontal="right" vertical="center"/>
    </xf>
    <xf numFmtId="0" fontId="4" fillId="4" borderId="2" applyAlignment="1" pivotButton="0" quotePrefix="0" xfId="0">
      <alignment horizontal="center" vertical="center"/>
    </xf>
    <xf numFmtId="0" fontId="0" fillId="4" borderId="2" pivotButton="0" quotePrefix="0" xfId="0"/>
    <xf numFmtId="164" fontId="3" fillId="4" borderId="2" applyAlignment="1" pivotButton="0" quotePrefix="0" xfId="0">
      <alignment horizontal="right" vertical="center"/>
    </xf>
    <xf numFmtId="166" fontId="3" fillId="4" borderId="2" applyAlignment="1" pivotButton="0" quotePrefix="0" xfId="0">
      <alignment horizontal="right" vertical="center"/>
    </xf>
    <xf numFmtId="0" fontId="4" fillId="2" borderId="2" applyAlignment="1" pivotButton="0" quotePrefix="0" xfId="0">
      <alignment horizontal="left" vertical="center" indent="1"/>
    </xf>
    <xf numFmtId="0" fontId="4" fillId="0" borderId="2" applyAlignment="1" pivotButton="0" quotePrefix="0" xfId="0">
      <alignment horizontal="left" vertical="center" indent="1"/>
    </xf>
    <xf numFmtId="165" fontId="2" fillId="4" borderId="2" applyAlignment="1" pivotButton="0" quotePrefix="0" xfId="0">
      <alignment horizontal="right" vertical="center"/>
    </xf>
    <xf numFmtId="0" fontId="8" fillId="0" borderId="2" applyAlignment="1" pivotButton="0" quotePrefix="0" xfId="0">
      <alignment horizontal="left" vertical="center" wrapText="1" indent="1"/>
    </xf>
    <xf numFmtId="10" fontId="3" fillId="4" borderId="2" applyAlignment="1" pivotButton="0" quotePrefix="0" xfId="0">
      <alignment horizontal="right" vertical="center"/>
    </xf>
    <xf numFmtId="165" fontId="3" fillId="4" borderId="2" applyAlignment="1" pivotButton="0" quotePrefix="0" xfId="0">
      <alignment horizontal="right" vertical="center"/>
    </xf>
    <xf numFmtId="3" fontId="6" fillId="0" borderId="2" applyAlignment="1" pivotButton="0" quotePrefix="0" xfId="0">
      <alignment horizontal="right" vertical="center"/>
    </xf>
    <xf numFmtId="0" fontId="2" fillId="0" borderId="2" applyAlignment="1" pivotButton="0" quotePrefix="0" xfId="0">
      <alignment horizontal="left" vertical="center" indent="1"/>
    </xf>
    <xf numFmtId="167" fontId="2" fillId="4" borderId="2" applyAlignment="1" pivotButton="0" quotePrefix="0" xfId="0">
      <alignment horizontal="right" vertical="center"/>
    </xf>
    <xf numFmtId="0" fontId="2" fillId="4" borderId="2" applyAlignment="1" pivotButton="0" quotePrefix="0" xfId="0">
      <alignment horizontal="center" vertical="center"/>
    </xf>
    <xf numFmtId="167" fontId="3" fillId="4" borderId="2" applyAlignment="1" pivotButton="0" quotePrefix="0" xfId="0">
      <alignment horizontal="right" vertical="center"/>
    </xf>
    <xf numFmtId="0" fontId="3" fillId="4" borderId="2" applyAlignment="1" pivotButton="0" quotePrefix="0" xfId="0">
      <alignment horizontal="center" vertical="center"/>
    </xf>
    <xf numFmtId="0" fontId="2" fillId="2" borderId="2" applyAlignment="1" pivotButton="0" quotePrefix="0" xfId="0">
      <alignment horizontal="center" vertical="center"/>
    </xf>
    <xf numFmtId="0" fontId="5" fillId="3" borderId="2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4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</cols>
  <sheetData>
    <row r="1" ht="30" customHeight="1">
      <c r="A1" s="1" t="inlineStr">
        <is>
          <t>広告運用レポート（サマリー）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3" t="inlineStr">
        <is>
          <t>2026年10月度</t>
        </is>
      </c>
      <c r="L1" s="2" t="n"/>
      <c r="M1" s="2" t="n"/>
      <c r="N1" s="2" t="n"/>
    </row>
    <row r="2" ht="6" customHeight="1"/>
    <row r="3" ht="21" customHeight="1">
      <c r="A3" s="4" t="inlineStr">
        <is>
          <t>クライアント</t>
        </is>
      </c>
      <c r="B3" s="5" t="n"/>
      <c r="C3" s="6" t="inlineStr">
        <is>
          <t>みなと食品株式会社</t>
        </is>
      </c>
      <c r="D3" s="7" t="n"/>
      <c r="E3" s="7" t="n"/>
      <c r="F3" s="7" t="n"/>
      <c r="G3" s="7" t="n"/>
      <c r="H3" s="4" t="inlineStr">
        <is>
          <t>対象月</t>
        </is>
      </c>
      <c r="I3" s="5" t="n"/>
      <c r="J3" s="6" t="inlineStr">
        <is>
          <t>2026年10月（10/1〜10/31）</t>
        </is>
      </c>
      <c r="K3" s="7" t="n"/>
      <c r="L3" s="7" t="n"/>
      <c r="M3" s="7" t="n"/>
      <c r="N3" s="7" t="n"/>
    </row>
    <row r="4" ht="21" customHeight="1">
      <c r="A4" s="4" t="inlineStr">
        <is>
          <t>作成</t>
        </is>
      </c>
      <c r="B4" s="5" t="n"/>
      <c r="C4" s="6" t="inlineStr">
        <is>
          <t>株式会社アオバデジタル（2026年11月5日）</t>
        </is>
      </c>
      <c r="D4" s="7" t="n"/>
      <c r="E4" s="7" t="n"/>
      <c r="F4" s="7" t="n"/>
      <c r="G4" s="7" t="n"/>
      <c r="H4" s="4" t="inlineStr">
        <is>
          <t>数字を取った日</t>
        </is>
      </c>
      <c r="I4" s="5" t="n"/>
      <c r="J4" s="6" t="inlineStr">
        <is>
          <t>2026年11月4日</t>
        </is>
      </c>
      <c r="K4" s="7" t="n"/>
      <c r="L4" s="7" t="n"/>
      <c r="M4" s="7" t="n"/>
      <c r="N4" s="7" t="n"/>
    </row>
    <row r="5" ht="21" customHeight="1">
      <c r="A5" s="4" t="inlineStr">
        <is>
          <t>媒体</t>
        </is>
      </c>
      <c r="B5" s="5" t="n"/>
      <c r="C5" s="6" t="inlineStr">
        <is>
          <t>Google・Yahoo!・Meta・LINEの広告</t>
        </is>
      </c>
      <c r="D5" s="7" t="n"/>
      <c r="E5" s="7" t="n"/>
      <c r="F5" s="7" t="n"/>
      <c r="G5" s="7" t="n"/>
      <c r="H5" s="4" t="inlineStr">
        <is>
          <t>CVの数え方</t>
        </is>
      </c>
      <c r="I5" s="5" t="n"/>
      <c r="J5" s="6" t="inlineStr">
        <is>
          <t>購入の完了（Google 広告は[コンバージョン]列）</t>
        </is>
      </c>
      <c r="K5" s="7" t="n"/>
      <c r="L5" s="7" t="n"/>
      <c r="M5" s="7" t="n"/>
      <c r="N5" s="7" t="n"/>
    </row>
    <row r="6" ht="8" customHeight="1"/>
    <row r="7" ht="30" customHeight="1">
      <c r="A7" s="8" t="inlineStr">
        <is>
          <t>指標</t>
        </is>
      </c>
      <c r="B7" s="9" t="n"/>
      <c r="C7" s="9" t="n"/>
      <c r="D7" s="8" t="inlineStr">
        <is>
          <t>今月</t>
        </is>
      </c>
      <c r="E7" s="8" t="inlineStr">
        <is>
          <t>前月</t>
        </is>
      </c>
      <c r="F7" s="8" t="inlineStr">
        <is>
          <t>前月比</t>
        </is>
      </c>
      <c r="G7" s="8" t="inlineStr">
        <is>
          <t>目標</t>
        </is>
      </c>
      <c r="H7" s="8" t="inlineStr">
        <is>
          <t>目標の
向き</t>
        </is>
      </c>
      <c r="I7" s="8" t="inlineStr">
        <is>
          <t>達成率</t>
        </is>
      </c>
      <c r="J7" s="8" t="inlineStr">
        <is>
          <t>メモ（数字が動いた理由）</t>
        </is>
      </c>
      <c r="K7" s="9" t="n"/>
      <c r="L7" s="9" t="n"/>
      <c r="M7" s="9" t="n"/>
      <c r="N7" s="9" t="n"/>
    </row>
    <row r="8" ht="20" customHeight="1">
      <c r="A8" s="10" t="inlineStr">
        <is>
          <t>広告費</t>
        </is>
      </c>
      <c r="B8" s="7" t="n"/>
      <c r="C8" s="7" t="n"/>
      <c r="D8" s="11">
        <f>IF('媒体別'!D15="","",'媒体別'!D15)</f>
        <v/>
      </c>
      <c r="E8" s="12" t="n">
        <v>1418000</v>
      </c>
      <c r="F8" s="13">
        <f>IF(COUNT(D8,E8)&lt;2,"",IF(E8&lt;=0,"",D8/E8-1))</f>
        <v/>
      </c>
      <c r="G8" s="12" t="n">
        <v>1550000</v>
      </c>
      <c r="H8" s="14" t="inlineStr">
        <is>
          <t>予算</t>
        </is>
      </c>
      <c r="I8" s="15">
        <f>IF(COUNT(D8,G8)&lt;2,"",IF(H8="以下",IF(D8&lt;=0,"",G8/D8),IF(G8&lt;=0,"",D8/G8)))</f>
        <v/>
      </c>
      <c r="J8" s="16" t="inlineStr">
        <is>
          <t>予算1,550,000円に対し、ほぼ計画どおりに配信しました。</t>
        </is>
      </c>
      <c r="K8" s="7" t="n"/>
      <c r="L8" s="7" t="n"/>
      <c r="M8" s="7" t="n"/>
      <c r="N8" s="7" t="n"/>
    </row>
    <row r="9" ht="20" customHeight="1">
      <c r="A9" s="10" t="inlineStr">
        <is>
          <t>表示回数</t>
        </is>
      </c>
      <c r="B9" s="7" t="n"/>
      <c r="C9" s="7" t="n"/>
      <c r="D9" s="11">
        <f>IF('媒体別'!E15="","",'媒体別'!E15)</f>
        <v/>
      </c>
      <c r="E9" s="12" t="n">
        <v>1076800</v>
      </c>
      <c r="F9" s="13">
        <f>IF(COUNT(D9,E9)&lt;2,"",IF(E9&lt;=0,"",D9/E9-1))</f>
        <v/>
      </c>
      <c r="G9" s="12" t="n"/>
      <c r="H9" s="14" t="n"/>
      <c r="I9" s="15">
        <f>IF(COUNT(D9,G9)&lt;2,"",IF(H9="以下",IF(D9&lt;=0,"",G9/D9),IF(G9&lt;=0,"",D9/G9)))</f>
        <v/>
      </c>
      <c r="J9" s="16" t="n"/>
      <c r="K9" s="7" t="n"/>
      <c r="L9" s="7" t="n"/>
      <c r="M9" s="7" t="n"/>
      <c r="N9" s="7" t="n"/>
    </row>
    <row r="10" ht="20" customHeight="1">
      <c r="A10" s="10" t="inlineStr">
        <is>
          <t>クリック数</t>
        </is>
      </c>
      <c r="B10" s="7" t="n"/>
      <c r="C10" s="7" t="n"/>
      <c r="D10" s="11">
        <f>IF('媒体別'!F15="","",'媒体別'!F15)</f>
        <v/>
      </c>
      <c r="E10" s="12" t="n">
        <v>10560</v>
      </c>
      <c r="F10" s="13">
        <f>IF(COUNT(D10,E10)&lt;2,"",IF(E10&lt;=0,"",D10/E10-1))</f>
        <v/>
      </c>
      <c r="G10" s="12" t="n"/>
      <c r="H10" s="14" t="n"/>
      <c r="I10" s="15">
        <f>IF(COUNT(D10,G10)&lt;2,"",IF(H10="以下",IF(D10&lt;=0,"",G10/D10),IF(G10&lt;=0,"",D10/G10)))</f>
        <v/>
      </c>
      <c r="J10" s="16" t="n"/>
      <c r="K10" s="7" t="n"/>
      <c r="L10" s="7" t="n"/>
      <c r="M10" s="7" t="n"/>
      <c r="N10" s="7" t="n"/>
    </row>
    <row r="11" ht="20" customHeight="1">
      <c r="A11" s="10" t="inlineStr">
        <is>
          <t>CTR（クリック数÷表示回数）</t>
        </is>
      </c>
      <c r="B11" s="7" t="n"/>
      <c r="C11" s="7" t="n"/>
      <c r="D11" s="17">
        <f>IF(COUNT(D10,D9)&lt;2,"",IF(D9&lt;=0,"",D10/D9))</f>
        <v/>
      </c>
      <c r="E11" s="18">
        <f>IF(COUNT(E10,E9)&lt;2,"",IF(E9&lt;=0,"",E10/E9))</f>
        <v/>
      </c>
      <c r="F11" s="19">
        <f>IF(COUNT(D11,E11)&lt;2,"",ROUND(D11*100,2)-ROUND(E11*100,2))</f>
        <v/>
      </c>
      <c r="G11" s="20" t="n"/>
      <c r="H11" s="14" t="n"/>
      <c r="I11" s="15">
        <f>IF(COUNT(D11,G11)&lt;2,"",IF(H11="以下",IF(D11&lt;=0,"",G11/D11),IF(G11&lt;=0,"",D11/G11)))</f>
        <v/>
      </c>
      <c r="J11" s="16" t="n"/>
      <c r="K11" s="7" t="n"/>
      <c r="L11" s="7" t="n"/>
      <c r="M11" s="7" t="n"/>
      <c r="N11" s="7" t="n"/>
    </row>
    <row r="12" ht="20" customHeight="1">
      <c r="A12" s="10" t="inlineStr">
        <is>
          <t>CPC（広告費÷クリック数）</t>
        </is>
      </c>
      <c r="B12" s="7" t="n"/>
      <c r="C12" s="7" t="n"/>
      <c r="D12" s="11">
        <f>IF(COUNT(D8,D10)&lt;2,"",IF(D10&lt;=0,"",D8/D10))</f>
        <v/>
      </c>
      <c r="E12" s="21">
        <f>IF(COUNT(E8,E10)&lt;2,"",IF(E10&lt;=0,"",E8/E10))</f>
        <v/>
      </c>
      <c r="F12" s="13">
        <f>IF(COUNT(D12,E12)&lt;2,"",IF(E12&lt;=0,"",D12/E12-1))</f>
        <v/>
      </c>
      <c r="G12" s="12" t="n"/>
      <c r="H12" s="14" t="n"/>
      <c r="I12" s="15">
        <f>IF(COUNT(D12,G12)&lt;2,"",IF(H12="以下",IF(D12&lt;=0,"",G12/D12),IF(G12&lt;=0,"",D12/G12)))</f>
        <v/>
      </c>
      <c r="J12" s="16" t="inlineStr">
        <is>
          <t>11月は歳暮需要で上がる見込み</t>
        </is>
      </c>
      <c r="K12" s="7" t="n"/>
      <c r="L12" s="7" t="n"/>
      <c r="M12" s="7" t="n"/>
      <c r="N12" s="7" t="n"/>
    </row>
    <row r="13" ht="20" customHeight="1">
      <c r="A13" s="10" t="inlineStr">
        <is>
          <t>CV数</t>
        </is>
      </c>
      <c r="B13" s="7" t="n"/>
      <c r="C13" s="7" t="n"/>
      <c r="D13" s="11">
        <f>IF('媒体別'!I15="","",'媒体別'!I15)</f>
        <v/>
      </c>
      <c r="E13" s="12" t="n">
        <v>264</v>
      </c>
      <c r="F13" s="13">
        <f>IF(COUNT(D13,E13)&lt;2,"",IF(E13&lt;=0,"",D13/E13-1))</f>
        <v/>
      </c>
      <c r="G13" s="12" t="n">
        <v>300</v>
      </c>
      <c r="H13" s="14" t="inlineStr">
        <is>
          <t>以上</t>
        </is>
      </c>
      <c r="I13" s="15">
        <f>IF(COUNT(D13,G13)&lt;2,"",IF(H13="以下",IF(D13&lt;=0,"",G13/D13),IF(G13&lt;=0,"",D13/G13)))</f>
        <v/>
      </c>
      <c r="J13" s="16" t="inlineStr">
        <is>
          <t>目標300件を達成。Google 検索が+27件と伸びを牽引しました。</t>
        </is>
      </c>
      <c r="K13" s="7" t="n"/>
      <c r="L13" s="7" t="n"/>
      <c r="M13" s="7" t="n"/>
      <c r="N13" s="7" t="n"/>
    </row>
    <row r="14" ht="20" customHeight="1">
      <c r="A14" s="10" t="inlineStr">
        <is>
          <t>CVR（CV数÷クリック数）</t>
        </is>
      </c>
      <c r="B14" s="7" t="n"/>
      <c r="C14" s="7" t="n"/>
      <c r="D14" s="17">
        <f>IF(COUNT(D13,D10)&lt;2,"",IF(D10&lt;=0,"",D13/D10))</f>
        <v/>
      </c>
      <c r="E14" s="18">
        <f>IF(COUNT(E13,E10)&lt;2,"",IF(E10&lt;=0,"",E13/E10))</f>
        <v/>
      </c>
      <c r="F14" s="19">
        <f>IF(COUNT(D14,E14)&lt;2,"",ROUND(D14*100,2)-ROUND(E14*100,2))</f>
        <v/>
      </c>
      <c r="G14" s="20" t="n"/>
      <c r="H14" s="14" t="n"/>
      <c r="I14" s="15">
        <f>IF(COUNT(D14,G14)&lt;2,"",IF(H14="以下",IF(D14&lt;=0,"",G14/D14),IF(G14&lt;=0,"",D14/G14)))</f>
        <v/>
      </c>
      <c r="J14" s="16" t="inlineStr">
        <is>
          <t>10/6に入れ替えたLPのファーストビューが効いています。</t>
        </is>
      </c>
      <c r="K14" s="7" t="n"/>
      <c r="L14" s="7" t="n"/>
      <c r="M14" s="7" t="n"/>
      <c r="N14" s="7" t="n"/>
    </row>
    <row r="15" ht="32" customHeight="1">
      <c r="A15" s="10" t="inlineStr">
        <is>
          <t>CPA（広告費÷CV数）</t>
        </is>
      </c>
      <c r="B15" s="7" t="n"/>
      <c r="C15" s="7" t="n"/>
      <c r="D15" s="11">
        <f>IF(COUNT(D8,D13)&lt;2,"",IF(D13&lt;=0,"",D8/D13))</f>
        <v/>
      </c>
      <c r="E15" s="21">
        <f>IF(COUNT(E8,E13)&lt;2,"",IF(E13&lt;=0,"",E8/E13))</f>
        <v/>
      </c>
      <c r="F15" s="13">
        <f>IF(COUNT(D15,E15)&lt;2,"",IF(E15&lt;=0,"",D15/E15-1))</f>
        <v/>
      </c>
      <c r="G15" s="12" t="n">
        <v>5000</v>
      </c>
      <c r="H15" s="14" t="inlineStr">
        <is>
          <t>以下</t>
        </is>
      </c>
      <c r="I15" s="15">
        <f>IF(COUNT(D15,G15)&lt;2,"",IF(H15="以下",IF(D15&lt;=0,"",G15/D15),IF(G15&lt;=0,"",D15/G15)))</f>
        <v/>
      </c>
      <c r="J15" s="16" t="inlineStr">
        <is>
          <t>CVの増加に対して費用の伸びを抑えられ、獲得単価が下がりました。</t>
        </is>
      </c>
      <c r="K15" s="7" t="n"/>
      <c r="L15" s="7" t="n"/>
      <c r="M15" s="7" t="n"/>
      <c r="N15" s="7" t="n"/>
    </row>
    <row r="16" ht="16" customHeight="1">
      <c r="A16" s="22" t="inlineStr">
        <is>
          <t>今月の広告費・表示回数・クリック数・CV数は、媒体別のシートの合計が入ります（数式）。媒体別のシートを使わないときは、数字で上書きします。</t>
        </is>
      </c>
    </row>
    <row r="17" ht="16" customHeight="1">
      <c r="A17" s="22" t="inlineStr">
        <is>
          <t>前月比＝今月÷前月−1（CTR・CVRの行は差をpt）。達成率＝今月÷目標。目標の向きが「以下」の行は目標÷今月、「予算」の行は予算消化率（今月÷予算）です。</t>
        </is>
      </c>
    </row>
    <row r="18" ht="16" customHeight="1">
      <c r="A18" s="22" t="inlineStr">
        <is>
          <t>色の付いた欄は数式で計算します。CV数は、どの列の数字か（Google 広告の[コンバージョン]列か[すべてのコンバージョン]列か）を上の「CVの数え方」に書き、毎月そろえます。</t>
        </is>
      </c>
    </row>
    <row r="19" ht="8" customHeight="1"/>
    <row r="20" ht="20" customHeight="1">
      <c r="A20" s="4" t="inlineStr">
        <is>
          <t>今月のまとめ（結論を3つ）</t>
        </is>
      </c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 t="n"/>
      <c r="N20" s="5" t="n"/>
    </row>
    <row r="21" ht="18" customHeight="1">
      <c r="A21" s="23" t="inlineStr">
        <is>
          <t>・CV数は312件（前月比+18.2%）で、目標の300件を達成しました。CPAは4,821円で、初めて目標の5,000円を下回りました。
・CVの増加はGoogle 検索（+27件）が中心です。10/6に入れ替えたLPで、CVRは2.50%から2.86%に上がりました。
・「お取り寄せ」とMeta カルーセルはCPAが7,000円台です。11月は入札と素材を見直し、伸びている検索に予算を寄せます。</t>
        </is>
      </c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  <c r="N21" s="7" t="n"/>
    </row>
    <row r="22" ht="18" customHeight="1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  <c r="M22" s="7" t="n"/>
      <c r="N22" s="7" t="n"/>
    </row>
    <row r="23" ht="18" customHeight="1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  <c r="M23" s="7" t="n"/>
      <c r="N23" s="7" t="n"/>
    </row>
    <row r="24" ht="18" customHeight="1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  <c r="M24" s="7" t="n"/>
      <c r="N24" s="7" t="n"/>
    </row>
  </sheetData>
  <mergeCells count="37">
    <mergeCell ref="J5:N5"/>
    <mergeCell ref="A21:N24"/>
    <mergeCell ref="J14:N14"/>
    <mergeCell ref="C5:G5"/>
    <mergeCell ref="J10:N10"/>
    <mergeCell ref="H4:I4"/>
    <mergeCell ref="C3:G3"/>
    <mergeCell ref="A12:C12"/>
    <mergeCell ref="J13:N13"/>
    <mergeCell ref="C4:G4"/>
    <mergeCell ref="J9:N9"/>
    <mergeCell ref="J15:N15"/>
    <mergeCell ref="A8:C8"/>
    <mergeCell ref="A14:C14"/>
    <mergeCell ref="A16:N16"/>
    <mergeCell ref="A3:B3"/>
    <mergeCell ref="J4:N4"/>
    <mergeCell ref="A10:C10"/>
    <mergeCell ref="A1:J1"/>
    <mergeCell ref="A18:N18"/>
    <mergeCell ref="A13:C13"/>
    <mergeCell ref="J11:N11"/>
    <mergeCell ref="J7:N7"/>
    <mergeCell ref="A5:B5"/>
    <mergeCell ref="A9:C9"/>
    <mergeCell ref="K1:N1"/>
    <mergeCell ref="A15:C15"/>
    <mergeCell ref="H3:I3"/>
    <mergeCell ref="A4:B4"/>
    <mergeCell ref="A17:N17"/>
    <mergeCell ref="A11:C11"/>
    <mergeCell ref="J3:N3"/>
    <mergeCell ref="J12:N12"/>
    <mergeCell ref="A20:N20"/>
    <mergeCell ref="H5:I5"/>
    <mergeCell ref="A7:C7"/>
    <mergeCell ref="J8:N8"/>
  </mergeCells>
  <dataValidations count="1">
    <dataValidation sqref="H8:H15" showDropDown="0" showInputMessage="0" showErrorMessage="0" allowBlank="1" type="list">
      <formula1>"以上,以下,予算"</formula1>
    </dataValidation>
  </dataValidations>
  <pageMargins left="0.4" right="0.4" top="0.5" bottom="0.5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1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</cols>
  <sheetData>
    <row r="1" ht="30" customHeight="1">
      <c r="A1" s="1" t="inlineStr">
        <is>
          <t>月別の推移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3" t="inlineStr">
        <is>
          <t>2025年10月〜2026年10月</t>
        </is>
      </c>
      <c r="N1" s="2" t="n"/>
      <c r="O1" s="2" t="n"/>
      <c r="P1" s="2" t="n"/>
    </row>
    <row r="2" ht="6" customHeight="1"/>
    <row r="3" ht="21" customHeight="1">
      <c r="A3" s="4" t="inlineStr">
        <is>
          <t>クライアント</t>
        </is>
      </c>
      <c r="B3" s="5" t="n"/>
      <c r="C3" s="6" t="inlineStr">
        <is>
          <t>みなと食品株式会社</t>
        </is>
      </c>
      <c r="D3" s="7" t="n"/>
      <c r="E3" s="7" t="n"/>
      <c r="F3" s="7" t="n"/>
      <c r="G3" s="7" t="n"/>
      <c r="H3" s="7" t="n"/>
      <c r="I3" s="4" t="inlineStr">
        <is>
          <t>単位</t>
        </is>
      </c>
      <c r="J3" s="5" t="n"/>
      <c r="K3" s="6" t="inlineStr">
        <is>
          <t>円・回・件</t>
        </is>
      </c>
      <c r="L3" s="7" t="n"/>
      <c r="M3" s="7" t="n"/>
      <c r="N3" s="7" t="n"/>
      <c r="O3" s="7" t="n"/>
      <c r="P3" s="7" t="n"/>
    </row>
    <row r="4" ht="8" customHeight="1"/>
    <row r="5" ht="30" customHeight="1">
      <c r="A5" s="8" t="inlineStr">
        <is>
          <t>月</t>
        </is>
      </c>
      <c r="B5" s="9" t="n"/>
      <c r="C5" s="8" t="inlineStr">
        <is>
          <t>広告費</t>
        </is>
      </c>
      <c r="D5" s="8" t="inlineStr">
        <is>
          <t>表示回数</t>
        </is>
      </c>
      <c r="E5" s="8" t="inlineStr">
        <is>
          <t>クリック数</t>
        </is>
      </c>
      <c r="F5" s="8" t="inlineStr">
        <is>
          <t>CTR</t>
        </is>
      </c>
      <c r="G5" s="8" t="inlineStr">
        <is>
          <t>CPC</t>
        </is>
      </c>
      <c r="H5" s="8" t="inlineStr">
        <is>
          <t>CV数</t>
        </is>
      </c>
      <c r="I5" s="8" t="inlineStr">
        <is>
          <t>CVR</t>
        </is>
      </c>
      <c r="J5" s="8" t="inlineStr">
        <is>
          <t>CPA</t>
        </is>
      </c>
      <c r="K5" s="8" t="inlineStr">
        <is>
          <t>CVの
前月比</t>
        </is>
      </c>
      <c r="L5" s="8" t="inlineStr">
        <is>
          <t>メモ</t>
        </is>
      </c>
      <c r="M5" s="9" t="n"/>
      <c r="N5" s="9" t="n"/>
      <c r="O5" s="9" t="n"/>
      <c r="P5" s="9" t="n"/>
    </row>
    <row r="6" ht="20" customHeight="1">
      <c r="A6" s="14" t="inlineStr">
        <is>
          <t>2025年10月</t>
        </is>
      </c>
      <c r="B6" s="7" t="n"/>
      <c r="C6" s="24" t="n">
        <v>1248000</v>
      </c>
      <c r="D6" s="24" t="n">
        <v>968000</v>
      </c>
      <c r="E6" s="24" t="n">
        <v>9520</v>
      </c>
      <c r="F6" s="25">
        <f>IF(COUNT(E6,D6)&lt;2,"",IF(D6&lt;=0,"",E6/D6))</f>
        <v/>
      </c>
      <c r="G6" s="26">
        <f>IF(COUNT(C6,E6)&lt;2,"",IF(E6&lt;=0,"",C6/E6))</f>
        <v/>
      </c>
      <c r="H6" s="27" t="n">
        <v>209</v>
      </c>
      <c r="I6" s="25">
        <f>IF(COUNT(H6,E6)&lt;2,"",IF(E6&lt;=0,"",H6/E6))</f>
        <v/>
      </c>
      <c r="J6" s="26">
        <f>IF(COUNT(C6,H6)&lt;2,"",IF(H6&lt;=0,"",C6/H6))</f>
        <v/>
      </c>
      <c r="K6" s="28" t="n"/>
      <c r="L6" s="29" t="n"/>
      <c r="M6" s="7" t="n"/>
      <c r="N6" s="7" t="n"/>
      <c r="O6" s="7" t="n"/>
      <c r="P6" s="7" t="n"/>
    </row>
    <row r="7" ht="20" customHeight="1">
      <c r="A7" s="14" t="inlineStr">
        <is>
          <t>11月</t>
        </is>
      </c>
      <c r="B7" s="7" t="n"/>
      <c r="C7" s="24" t="n">
        <v>1290000</v>
      </c>
      <c r="D7" s="24" t="n">
        <v>1002400</v>
      </c>
      <c r="E7" s="24" t="n">
        <v>9880</v>
      </c>
      <c r="F7" s="25">
        <f>IF(COUNT(E7,D7)&lt;2,"",IF(D7&lt;=0,"",E7/D7))</f>
        <v/>
      </c>
      <c r="G7" s="26">
        <f>IF(COUNT(C7,E7)&lt;2,"",IF(E7&lt;=0,"",C7/E7))</f>
        <v/>
      </c>
      <c r="H7" s="27" t="n">
        <v>221</v>
      </c>
      <c r="I7" s="25">
        <f>IF(COUNT(H7,E7)&lt;2,"",IF(E7&lt;=0,"",H7/E7))</f>
        <v/>
      </c>
      <c r="J7" s="26">
        <f>IF(COUNT(C7,H7)&lt;2,"",IF(H7&lt;=0,"",C7/H7))</f>
        <v/>
      </c>
      <c r="K7" s="30">
        <f>IF(COUNT(H7,H6)&lt;2,"",IF(H6&lt;=0,"",H7/H6-1))</f>
        <v/>
      </c>
      <c r="L7" s="29" t="n"/>
      <c r="M7" s="7" t="n"/>
      <c r="N7" s="7" t="n"/>
      <c r="O7" s="7" t="n"/>
      <c r="P7" s="7" t="n"/>
    </row>
    <row r="8" ht="20" customHeight="1">
      <c r="A8" s="14" t="inlineStr">
        <is>
          <t>12月</t>
        </is>
      </c>
      <c r="B8" s="7" t="n"/>
      <c r="C8" s="24" t="n">
        <v>1350000</v>
      </c>
      <c r="D8" s="24" t="n">
        <v>1031500</v>
      </c>
      <c r="E8" s="24" t="n">
        <v>10140</v>
      </c>
      <c r="F8" s="25">
        <f>IF(COUNT(E8,D8)&lt;2,"",IF(D8&lt;=0,"",E8/D8))</f>
        <v/>
      </c>
      <c r="G8" s="26">
        <f>IF(COUNT(C8,E8)&lt;2,"",IF(E8&lt;=0,"",C8/E8))</f>
        <v/>
      </c>
      <c r="H8" s="27" t="n">
        <v>236</v>
      </c>
      <c r="I8" s="25">
        <f>IF(COUNT(H8,E8)&lt;2,"",IF(E8&lt;=0,"",H8/E8))</f>
        <v/>
      </c>
      <c r="J8" s="26">
        <f>IF(COUNT(C8,H8)&lt;2,"",IF(H8&lt;=0,"",C8/H8))</f>
        <v/>
      </c>
      <c r="K8" s="30">
        <f>IF(COUNT(H8,H7)&lt;2,"",IF(H7&lt;=0,"",H8/H7-1))</f>
        <v/>
      </c>
      <c r="L8" s="29" t="n"/>
      <c r="M8" s="7" t="n"/>
      <c r="N8" s="7" t="n"/>
      <c r="O8" s="7" t="n"/>
      <c r="P8" s="7" t="n"/>
    </row>
    <row r="9" ht="20" customHeight="1">
      <c r="A9" s="14" t="inlineStr">
        <is>
          <t>2026年1月</t>
        </is>
      </c>
      <c r="B9" s="7" t="n"/>
      <c r="C9" s="24" t="n">
        <v>1180000</v>
      </c>
      <c r="D9" s="24" t="n">
        <v>948200</v>
      </c>
      <c r="E9" s="24" t="n">
        <v>9200</v>
      </c>
      <c r="F9" s="25">
        <f>IF(COUNT(E9,D9)&lt;2,"",IF(D9&lt;=0,"",E9/D9))</f>
        <v/>
      </c>
      <c r="G9" s="26">
        <f>IF(COUNT(C9,E9)&lt;2,"",IF(E9&lt;=0,"",C9/E9))</f>
        <v/>
      </c>
      <c r="H9" s="27" t="n">
        <v>198</v>
      </c>
      <c r="I9" s="25">
        <f>IF(COUNT(H9,E9)&lt;2,"",IF(E9&lt;=0,"",H9/E9))</f>
        <v/>
      </c>
      <c r="J9" s="26">
        <f>IF(COUNT(C9,H9)&lt;2,"",IF(H9&lt;=0,"",C9/H9))</f>
        <v/>
      </c>
      <c r="K9" s="30">
        <f>IF(COUNT(H9,H8)&lt;2,"",IF(H8&lt;=0,"",H9/H8-1))</f>
        <v/>
      </c>
      <c r="L9" s="29" t="inlineStr">
        <is>
          <t>年始は配信を止めた（毎年1月はCVが減る）</t>
        </is>
      </c>
      <c r="M9" s="7" t="n"/>
      <c r="N9" s="7" t="n"/>
      <c r="O9" s="7" t="n"/>
      <c r="P9" s="7" t="n"/>
    </row>
    <row r="10" ht="20" customHeight="1">
      <c r="A10" s="14" t="inlineStr">
        <is>
          <t>2月</t>
        </is>
      </c>
      <c r="B10" s="7" t="n"/>
      <c r="C10" s="24" t="n">
        <v>1240000</v>
      </c>
      <c r="D10" s="24" t="n">
        <v>979600</v>
      </c>
      <c r="E10" s="24" t="n">
        <v>9640</v>
      </c>
      <c r="F10" s="25">
        <f>IF(COUNT(E10,D10)&lt;2,"",IF(D10&lt;=0,"",E10/D10))</f>
        <v/>
      </c>
      <c r="G10" s="26">
        <f>IF(COUNT(C10,E10)&lt;2,"",IF(E10&lt;=0,"",C10/E10))</f>
        <v/>
      </c>
      <c r="H10" s="27" t="n">
        <v>214</v>
      </c>
      <c r="I10" s="25">
        <f>IF(COUNT(H10,E10)&lt;2,"",IF(E10&lt;=0,"",H10/E10))</f>
        <v/>
      </c>
      <c r="J10" s="26">
        <f>IF(COUNT(C10,H10)&lt;2,"",IF(H10&lt;=0,"",C10/H10))</f>
        <v/>
      </c>
      <c r="K10" s="30">
        <f>IF(COUNT(H10,H9)&lt;2,"",IF(H9&lt;=0,"",H10/H9-1))</f>
        <v/>
      </c>
      <c r="L10" s="29" t="n"/>
      <c r="M10" s="7" t="n"/>
      <c r="N10" s="7" t="n"/>
      <c r="O10" s="7" t="n"/>
      <c r="P10" s="7" t="n"/>
    </row>
    <row r="11" ht="20" customHeight="1">
      <c r="A11" s="14" t="inlineStr">
        <is>
          <t>3月</t>
        </is>
      </c>
      <c r="B11" s="7" t="n"/>
      <c r="C11" s="24" t="n">
        <v>1380000</v>
      </c>
      <c r="D11" s="24" t="n">
        <v>1046300</v>
      </c>
      <c r="E11" s="24" t="n">
        <v>10420</v>
      </c>
      <c r="F11" s="25">
        <f>IF(COUNT(E11,D11)&lt;2,"",IF(D11&lt;=0,"",E11/D11))</f>
        <v/>
      </c>
      <c r="G11" s="26">
        <f>IF(COUNT(C11,E11)&lt;2,"",IF(E11&lt;=0,"",C11/E11))</f>
        <v/>
      </c>
      <c r="H11" s="27" t="n">
        <v>243</v>
      </c>
      <c r="I11" s="25">
        <f>IF(COUNT(H11,E11)&lt;2,"",IF(E11&lt;=0,"",H11/E11))</f>
        <v/>
      </c>
      <c r="J11" s="26">
        <f>IF(COUNT(C11,H11)&lt;2,"",IF(H11&lt;=0,"",C11/H11))</f>
        <v/>
      </c>
      <c r="K11" s="30">
        <f>IF(COUNT(H11,H10)&lt;2,"",IF(H10&lt;=0,"",H11/H10-1))</f>
        <v/>
      </c>
      <c r="L11" s="29" t="n"/>
      <c r="M11" s="7" t="n"/>
      <c r="N11" s="7" t="n"/>
      <c r="O11" s="7" t="n"/>
      <c r="P11" s="7" t="n"/>
    </row>
    <row r="12" ht="20" customHeight="1">
      <c r="A12" s="14" t="inlineStr">
        <is>
          <t>4月</t>
        </is>
      </c>
      <c r="B12" s="7" t="n"/>
      <c r="C12" s="24" t="n">
        <v>1330000</v>
      </c>
      <c r="D12" s="24" t="n">
        <v>1018900</v>
      </c>
      <c r="E12" s="24" t="n">
        <v>10080</v>
      </c>
      <c r="F12" s="25">
        <f>IF(COUNT(E12,D12)&lt;2,"",IF(D12&lt;=0,"",E12/D12))</f>
        <v/>
      </c>
      <c r="G12" s="26">
        <f>IF(COUNT(C12,E12)&lt;2,"",IF(E12&lt;=0,"",C12/E12))</f>
        <v/>
      </c>
      <c r="H12" s="27" t="n">
        <v>229</v>
      </c>
      <c r="I12" s="25">
        <f>IF(COUNT(H12,E12)&lt;2,"",IF(E12&lt;=0,"",H12/E12))</f>
        <v/>
      </c>
      <c r="J12" s="26">
        <f>IF(COUNT(C12,H12)&lt;2,"",IF(H12&lt;=0,"",C12/H12))</f>
        <v/>
      </c>
      <c r="K12" s="30">
        <f>IF(COUNT(H12,H11)&lt;2,"",IF(H11&lt;=0,"",H12/H11-1))</f>
        <v/>
      </c>
      <c r="L12" s="29" t="n"/>
      <c r="M12" s="7" t="n"/>
      <c r="N12" s="7" t="n"/>
      <c r="O12" s="7" t="n"/>
      <c r="P12" s="7" t="n"/>
    </row>
    <row r="13" ht="20" customHeight="1">
      <c r="A13" s="14" t="inlineStr">
        <is>
          <t>5月</t>
        </is>
      </c>
      <c r="B13" s="7" t="n"/>
      <c r="C13" s="24" t="n">
        <v>1360000</v>
      </c>
      <c r="D13" s="24" t="n">
        <v>1035700</v>
      </c>
      <c r="E13" s="24" t="n">
        <v>10310</v>
      </c>
      <c r="F13" s="25">
        <f>IF(COUNT(E13,D13)&lt;2,"",IF(D13&lt;=0,"",E13/D13))</f>
        <v/>
      </c>
      <c r="G13" s="26">
        <f>IF(COUNT(C13,E13)&lt;2,"",IF(E13&lt;=0,"",C13/E13))</f>
        <v/>
      </c>
      <c r="H13" s="27" t="n">
        <v>238</v>
      </c>
      <c r="I13" s="25">
        <f>IF(COUNT(H13,E13)&lt;2,"",IF(E13&lt;=0,"",H13/E13))</f>
        <v/>
      </c>
      <c r="J13" s="26">
        <f>IF(COUNT(C13,H13)&lt;2,"",IF(H13&lt;=0,"",C13/H13))</f>
        <v/>
      </c>
      <c r="K13" s="30">
        <f>IF(COUNT(H13,H12)&lt;2,"",IF(H12&lt;=0,"",H13/H12-1))</f>
        <v/>
      </c>
      <c r="L13" s="29" t="n"/>
      <c r="M13" s="7" t="n"/>
      <c r="N13" s="7" t="n"/>
      <c r="O13" s="7" t="n"/>
      <c r="P13" s="7" t="n"/>
    </row>
    <row r="14" ht="20" customHeight="1">
      <c r="A14" s="14" t="inlineStr">
        <is>
          <t>6月</t>
        </is>
      </c>
      <c r="B14" s="7" t="n"/>
      <c r="C14" s="24" t="n">
        <v>1410000</v>
      </c>
      <c r="D14" s="24" t="n">
        <v>1052800</v>
      </c>
      <c r="E14" s="24" t="n">
        <v>10540</v>
      </c>
      <c r="F14" s="25">
        <f>IF(COUNT(E14,D14)&lt;2,"",IF(D14&lt;=0,"",E14/D14))</f>
        <v/>
      </c>
      <c r="G14" s="26">
        <f>IF(COUNT(C14,E14)&lt;2,"",IF(E14&lt;=0,"",C14/E14))</f>
        <v/>
      </c>
      <c r="H14" s="27" t="n">
        <v>251</v>
      </c>
      <c r="I14" s="25">
        <f>IF(COUNT(H14,E14)&lt;2,"",IF(E14&lt;=0,"",H14/E14))</f>
        <v/>
      </c>
      <c r="J14" s="26">
        <f>IF(COUNT(C14,H14)&lt;2,"",IF(H14&lt;=0,"",C14/H14))</f>
        <v/>
      </c>
      <c r="K14" s="30">
        <f>IF(COUNT(H14,H13)&lt;2,"",IF(H13&lt;=0,"",H14/H13-1))</f>
        <v/>
      </c>
      <c r="L14" s="29" t="n"/>
      <c r="M14" s="7" t="n"/>
      <c r="N14" s="7" t="n"/>
      <c r="O14" s="7" t="n"/>
      <c r="P14" s="7" t="n"/>
    </row>
    <row r="15" ht="20" customHeight="1">
      <c r="A15" s="14" t="inlineStr">
        <is>
          <t>7月</t>
        </is>
      </c>
      <c r="B15" s="7" t="n"/>
      <c r="C15" s="24" t="n">
        <v>1360000</v>
      </c>
      <c r="D15" s="24" t="n">
        <v>1027400</v>
      </c>
      <c r="E15" s="24" t="n">
        <v>10210</v>
      </c>
      <c r="F15" s="25">
        <f>IF(COUNT(E15,D15)&lt;2,"",IF(D15&lt;=0,"",E15/D15))</f>
        <v/>
      </c>
      <c r="G15" s="26">
        <f>IF(COUNT(C15,E15)&lt;2,"",IF(E15&lt;=0,"",C15/E15))</f>
        <v/>
      </c>
      <c r="H15" s="27" t="n">
        <v>233</v>
      </c>
      <c r="I15" s="25">
        <f>IF(COUNT(H15,E15)&lt;2,"",IF(E15&lt;=0,"",H15/E15))</f>
        <v/>
      </c>
      <c r="J15" s="26">
        <f>IF(COUNT(C15,H15)&lt;2,"",IF(H15&lt;=0,"",C15/H15))</f>
        <v/>
      </c>
      <c r="K15" s="30">
        <f>IF(COUNT(H15,H14)&lt;2,"",IF(H14&lt;=0,"",H15/H14-1))</f>
        <v/>
      </c>
      <c r="L15" s="29" t="n"/>
      <c r="M15" s="7" t="n"/>
      <c r="N15" s="7" t="n"/>
      <c r="O15" s="7" t="n"/>
      <c r="P15" s="7" t="n"/>
    </row>
    <row r="16" ht="20" customHeight="1">
      <c r="A16" s="14" t="inlineStr">
        <is>
          <t>8月</t>
        </is>
      </c>
      <c r="B16" s="7" t="n"/>
      <c r="C16" s="24" t="n">
        <v>1390000</v>
      </c>
      <c r="D16" s="24" t="n">
        <v>1041600</v>
      </c>
      <c r="E16" s="24" t="n">
        <v>10380</v>
      </c>
      <c r="F16" s="25">
        <f>IF(COUNT(E16,D16)&lt;2,"",IF(D16&lt;=0,"",E16/D16))</f>
        <v/>
      </c>
      <c r="G16" s="26">
        <f>IF(COUNT(C16,E16)&lt;2,"",IF(E16&lt;=0,"",C16/E16))</f>
        <v/>
      </c>
      <c r="H16" s="27" t="n">
        <v>247</v>
      </c>
      <c r="I16" s="25">
        <f>IF(COUNT(H16,E16)&lt;2,"",IF(E16&lt;=0,"",H16/E16))</f>
        <v/>
      </c>
      <c r="J16" s="26">
        <f>IF(COUNT(C16,H16)&lt;2,"",IF(H16&lt;=0,"",C16/H16))</f>
        <v/>
      </c>
      <c r="K16" s="30">
        <f>IF(COUNT(H16,H15)&lt;2,"",IF(H15&lt;=0,"",H16/H15-1))</f>
        <v/>
      </c>
      <c r="L16" s="29" t="n"/>
      <c r="M16" s="7" t="n"/>
      <c r="N16" s="7" t="n"/>
      <c r="O16" s="7" t="n"/>
      <c r="P16" s="7" t="n"/>
    </row>
    <row r="17" ht="20" customHeight="1">
      <c r="A17" s="14" t="inlineStr">
        <is>
          <t>9月</t>
        </is>
      </c>
      <c r="B17" s="7" t="n"/>
      <c r="C17" s="24" t="n">
        <v>1418000</v>
      </c>
      <c r="D17" s="24" t="n">
        <v>1076800</v>
      </c>
      <c r="E17" s="24" t="n">
        <v>10560</v>
      </c>
      <c r="F17" s="25">
        <f>IF(COUNT(E17,D17)&lt;2,"",IF(D17&lt;=0,"",E17/D17))</f>
        <v/>
      </c>
      <c r="G17" s="26">
        <f>IF(COUNT(C17,E17)&lt;2,"",IF(E17&lt;=0,"",C17/E17))</f>
        <v/>
      </c>
      <c r="H17" s="27" t="n">
        <v>264</v>
      </c>
      <c r="I17" s="25">
        <f>IF(COUNT(H17,E17)&lt;2,"",IF(E17&lt;=0,"",H17/E17))</f>
        <v/>
      </c>
      <c r="J17" s="26">
        <f>IF(COUNT(C17,H17)&lt;2,"",IF(H17&lt;=0,"",C17/H17))</f>
        <v/>
      </c>
      <c r="K17" s="30">
        <f>IF(COUNT(H17,H16)&lt;2,"",IF(H16&lt;=0,"",H17/H16-1))</f>
        <v/>
      </c>
      <c r="L17" s="29" t="n"/>
      <c r="M17" s="7" t="n"/>
      <c r="N17" s="7" t="n"/>
      <c r="O17" s="7" t="n"/>
      <c r="P17" s="7" t="n"/>
    </row>
    <row r="18" ht="20" customHeight="1">
      <c r="A18" s="14" t="inlineStr">
        <is>
          <t>10月</t>
        </is>
      </c>
      <c r="B18" s="7" t="n"/>
      <c r="C18" s="24" t="n">
        <v>1504000</v>
      </c>
      <c r="D18" s="24" t="n">
        <v>1089700</v>
      </c>
      <c r="E18" s="24" t="n">
        <v>10910</v>
      </c>
      <c r="F18" s="25">
        <f>IF(COUNT(E18,D18)&lt;2,"",IF(D18&lt;=0,"",E18/D18))</f>
        <v/>
      </c>
      <c r="G18" s="26">
        <f>IF(COUNT(C18,E18)&lt;2,"",IF(E18&lt;=0,"",C18/E18))</f>
        <v/>
      </c>
      <c r="H18" s="27" t="n">
        <v>312</v>
      </c>
      <c r="I18" s="25">
        <f>IF(COUNT(H18,E18)&lt;2,"",IF(E18&lt;=0,"",H18/E18))</f>
        <v/>
      </c>
      <c r="J18" s="26">
        <f>IF(COUNT(C18,H18)&lt;2,"",IF(H18&lt;=0,"",C18/H18))</f>
        <v/>
      </c>
      <c r="K18" s="30">
        <f>IF(COUNT(H18,H17)&lt;2,"",IF(H17&lt;=0,"",H18/H17-1))</f>
        <v/>
      </c>
      <c r="L18" s="29" t="inlineStr">
        <is>
          <t>10/6 LPのファーストビューを入れ替え、「ギフト 食品」系のキーワードを追加</t>
        </is>
      </c>
      <c r="M18" s="7" t="n"/>
      <c r="N18" s="7" t="n"/>
      <c r="O18" s="7" t="n"/>
      <c r="P18" s="7" t="n"/>
    </row>
    <row r="19" ht="20" customHeight="1">
      <c r="A19" s="14" t="n"/>
      <c r="B19" s="7" t="n"/>
      <c r="C19" s="24" t="n"/>
      <c r="D19" s="24" t="n"/>
      <c r="E19" s="24" t="n"/>
      <c r="F19" s="25">
        <f>IF(COUNT(E19,D19)&lt;2,"",IF(D19&lt;=0,"",E19/D19))</f>
        <v/>
      </c>
      <c r="G19" s="26">
        <f>IF(COUNT(C19,E19)&lt;2,"",IF(E19&lt;=0,"",C19/E19))</f>
        <v/>
      </c>
      <c r="H19" s="27" t="n"/>
      <c r="I19" s="25">
        <f>IF(COUNT(H19,E19)&lt;2,"",IF(E19&lt;=0,"",H19/E19))</f>
        <v/>
      </c>
      <c r="J19" s="26">
        <f>IF(COUNT(C19,H19)&lt;2,"",IF(H19&lt;=0,"",C19/H19))</f>
        <v/>
      </c>
      <c r="K19" s="30">
        <f>IF(COUNT(H19,H18)&lt;2,"",IF(H18&lt;=0,"",H19/H18-1))</f>
        <v/>
      </c>
      <c r="L19" s="29" t="n"/>
      <c r="M19" s="7" t="n"/>
      <c r="N19" s="7" t="n"/>
      <c r="O19" s="7" t="n"/>
      <c r="P19" s="7" t="n"/>
    </row>
    <row r="20" ht="20" customHeight="1">
      <c r="A20" s="14" t="n"/>
      <c r="B20" s="7" t="n"/>
      <c r="C20" s="24" t="n"/>
      <c r="D20" s="24" t="n"/>
      <c r="E20" s="24" t="n"/>
      <c r="F20" s="25">
        <f>IF(COUNT(E20,D20)&lt;2,"",IF(D20&lt;=0,"",E20/D20))</f>
        <v/>
      </c>
      <c r="G20" s="26">
        <f>IF(COUNT(C20,E20)&lt;2,"",IF(E20&lt;=0,"",C20/E20))</f>
        <v/>
      </c>
      <c r="H20" s="27" t="n"/>
      <c r="I20" s="25">
        <f>IF(COUNT(H20,E20)&lt;2,"",IF(E20&lt;=0,"",H20/E20))</f>
        <v/>
      </c>
      <c r="J20" s="26">
        <f>IF(COUNT(C20,H20)&lt;2,"",IF(H20&lt;=0,"",C20/H20))</f>
        <v/>
      </c>
      <c r="K20" s="30">
        <f>IF(COUNT(H20,H19)&lt;2,"",IF(H19&lt;=0,"",H20/H19-1))</f>
        <v/>
      </c>
      <c r="L20" s="29" t="n"/>
      <c r="M20" s="7" t="n"/>
      <c r="N20" s="7" t="n"/>
      <c r="O20" s="7" t="n"/>
      <c r="P20" s="7" t="n"/>
    </row>
    <row r="21" ht="16" customHeight="1">
      <c r="A21" s="22" t="inlineStr">
        <is>
          <t>毎月、いちばん下の空いた行に1か月分を書き足します（上から順に、あいだをあけずに）。行が足りなくなったら、表の途中に行を挿入します。</t>
        </is>
      </c>
    </row>
    <row r="22" ht="16" customHeight="1">
      <c r="A22" s="22" t="inlineStr">
        <is>
          <t>CTR・CPC・CVR・CPAは、その月の数字から計算します。CVの前月比＝その月のCV数÷1行上の月のCV数−1。色の付いた欄は数式で計算します。</t>
        </is>
      </c>
    </row>
    <row r="23" ht="16" customHeight="1">
      <c r="A23" s="22" t="inlineStr">
        <is>
          <t>Google 広告の[コンバージョン]列は広告がクリックされた日で数えるため、前の月のCV数があとから増えることがあります。直したときはメモに書いておきます。</t>
        </is>
      </c>
    </row>
    <row r="24" ht="8" customHeight="1"/>
    <row r="25" ht="20" customHeight="1">
      <c r="A25" s="31" t="inlineStr">
        <is>
          <t>今月と前年同月</t>
        </is>
      </c>
      <c r="B25" s="32" t="n"/>
      <c r="C25" s="32" t="n"/>
      <c r="D25" s="32" t="n"/>
      <c r="E25" s="32" t="n"/>
      <c r="F25" s="32" t="n"/>
      <c r="G25" s="32" t="n"/>
      <c r="H25" s="32" t="n"/>
      <c r="I25" s="32" t="n"/>
      <c r="J25" s="32" t="n"/>
      <c r="K25" s="32" t="n"/>
      <c r="L25" s="32" t="n"/>
      <c r="M25" s="32" t="n"/>
      <c r="N25" s="32" t="n"/>
      <c r="O25" s="32" t="n"/>
      <c r="P25" s="32" t="n"/>
    </row>
    <row r="26" ht="22" customHeight="1">
      <c r="A26" s="4" t="inlineStr">
        <is>
          <t>入力した月の数</t>
        </is>
      </c>
      <c r="B26" s="5" t="n"/>
      <c r="C26" s="11">
        <f>COUNTA($A$6:$A$20)</f>
        <v/>
      </c>
      <c r="D26" s="22" t="inlineStr">
        <is>
          <t>← 月の欄に入れた行の数。いちばん下に入れた月を今月、その12行上の月を前年同月として比べます（13か月分から）。</t>
        </is>
      </c>
    </row>
    <row r="27" ht="20" customHeight="1">
      <c r="A27" s="8" t="n"/>
      <c r="B27" s="9" t="n"/>
      <c r="C27" s="8" t="inlineStr">
        <is>
          <t>広告費</t>
        </is>
      </c>
      <c r="D27" s="8" t="inlineStr">
        <is>
          <t>表示回数</t>
        </is>
      </c>
      <c r="E27" s="8" t="inlineStr">
        <is>
          <t>クリック数</t>
        </is>
      </c>
      <c r="F27" s="8" t="inlineStr">
        <is>
          <t>CTR</t>
        </is>
      </c>
      <c r="G27" s="8" t="inlineStr">
        <is>
          <t>CPC</t>
        </is>
      </c>
      <c r="H27" s="8" t="inlineStr">
        <is>
          <t>CV数</t>
        </is>
      </c>
      <c r="I27" s="8" t="inlineStr">
        <is>
          <t>CVR</t>
        </is>
      </c>
      <c r="J27" s="8" t="inlineStr">
        <is>
          <t>CPA</t>
        </is>
      </c>
      <c r="K27" s="8" t="inlineStr">
        <is>
          <t>月</t>
        </is>
      </c>
      <c r="L27" s="9" t="n"/>
    </row>
    <row r="28" ht="20" customHeight="1">
      <c r="A28" s="33" t="inlineStr">
        <is>
          <t>今月</t>
        </is>
      </c>
      <c r="B28" s="5" t="n"/>
      <c r="C28" s="26">
        <f>IF($C$26&lt;1,"",IF(INDEX($C$6:$C$20,$C$26)="","",INDEX($C$6:$C$20,$C$26)))</f>
        <v/>
      </c>
      <c r="D28" s="26">
        <f>IF($C$26&lt;1,"",IF(INDEX($D$6:$D$20,$C$26)="","",INDEX($D$6:$D$20,$C$26)))</f>
        <v/>
      </c>
      <c r="E28" s="26">
        <f>IF($C$26&lt;1,"",IF(INDEX($E$6:$E$20,$C$26)="","",INDEX($E$6:$E$20,$C$26)))</f>
        <v/>
      </c>
      <c r="F28" s="25">
        <f>IF(COUNT(E28,D28)&lt;2,"",IF(D28&lt;=0,"",E28/D28))</f>
        <v/>
      </c>
      <c r="G28" s="26">
        <f>IF(COUNT(C28,E28)&lt;2,"",IF(E28&lt;=0,"",C28/E28))</f>
        <v/>
      </c>
      <c r="H28" s="34">
        <f>IF($C$26&lt;1,"",IF(INDEX($H$6:$H$20,$C$26)="","",INDEX($H$6:$H$20,$C$26)))</f>
        <v/>
      </c>
      <c r="I28" s="25">
        <f>IF(COUNT(H28,E28)&lt;2,"",IF(E28&lt;=0,"",H28/E28))</f>
        <v/>
      </c>
      <c r="J28" s="26">
        <f>IF(COUNT(C28,H28)&lt;2,"",IF(H28&lt;=0,"",C28/H28))</f>
        <v/>
      </c>
      <c r="K28" s="35">
        <f>IF($C$26&lt;1,"",INDEX($A$6:$A$20,$C$26))</f>
        <v/>
      </c>
      <c r="L28" s="36" t="n"/>
    </row>
    <row r="29" ht="20" customHeight="1">
      <c r="A29" s="33" t="inlineStr">
        <is>
          <t>前年同月</t>
        </is>
      </c>
      <c r="B29" s="5" t="n"/>
      <c r="C29" s="26">
        <f>IF($C$26&lt;13,"",IF(INDEX($C$6:$C$20,$C$26-12)="","",INDEX($C$6:$C$20,$C$26-12)))</f>
        <v/>
      </c>
      <c r="D29" s="26">
        <f>IF($C$26&lt;13,"",IF(INDEX($D$6:$D$20,$C$26-12)="","",INDEX($D$6:$D$20,$C$26-12)))</f>
        <v/>
      </c>
      <c r="E29" s="26">
        <f>IF($C$26&lt;13,"",IF(INDEX($E$6:$E$20,$C$26-12)="","",INDEX($E$6:$E$20,$C$26-12)))</f>
        <v/>
      </c>
      <c r="F29" s="25">
        <f>IF(COUNT(E29,D29)&lt;2,"",IF(D29&lt;=0,"",E29/D29))</f>
        <v/>
      </c>
      <c r="G29" s="26">
        <f>IF(COUNT(C29,E29)&lt;2,"",IF(E29&lt;=0,"",C29/E29))</f>
        <v/>
      </c>
      <c r="H29" s="26">
        <f>IF($C$26&lt;13,"",IF(INDEX($H$6:$H$20,$C$26-12)="","",INDEX($H$6:$H$20,$C$26-12)))</f>
        <v/>
      </c>
      <c r="I29" s="25">
        <f>IF(COUNT(H29,E29)&lt;2,"",IF(E29&lt;=0,"",H29/E29))</f>
        <v/>
      </c>
      <c r="J29" s="26">
        <f>IF(COUNT(C29,H29)&lt;2,"",IF(H29&lt;=0,"",C29/H29))</f>
        <v/>
      </c>
      <c r="K29" s="35">
        <f>IF($C$26&lt;13,"",INDEX($A$6:$A$20,$C$26-12))</f>
        <v/>
      </c>
      <c r="L29" s="36" t="n"/>
    </row>
    <row r="30" ht="20" customHeight="1">
      <c r="A30" s="33" t="inlineStr">
        <is>
          <t>前年同月比</t>
        </is>
      </c>
      <c r="B30" s="5" t="n"/>
      <c r="C30" s="37">
        <f>IF(COUNT(C28,C29)&lt;2,"",IF(C29&lt;=0,"",C28/C29-1))</f>
        <v/>
      </c>
      <c r="D30" s="37">
        <f>IF(COUNT(D28,D29)&lt;2,"",IF(D29&lt;=0,"",D28/D29-1))</f>
        <v/>
      </c>
      <c r="E30" s="37">
        <f>IF(COUNT(E28,E29)&lt;2,"",IF(E29&lt;=0,"",E28/E29-1))</f>
        <v/>
      </c>
      <c r="F30" s="38">
        <f>IF(COUNT(F28,F29)&lt;2,"",ROUND(F28*100,2)-ROUND(F29*100,2))</f>
        <v/>
      </c>
      <c r="G30" s="37">
        <f>IF(COUNT(G28,G29)&lt;2,"",IF(G29&lt;=0,"",G28/G29-1))</f>
        <v/>
      </c>
      <c r="H30" s="37">
        <f>IF(COUNT(H28,H29)&lt;2,"",IF(H29&lt;=0,"",H28/H29-1))</f>
        <v/>
      </c>
      <c r="I30" s="38">
        <f>IF(COUNT(I28,I29)&lt;2,"",ROUND(I28*100,2)-ROUND(I29*100,2))</f>
        <v/>
      </c>
      <c r="J30" s="37">
        <f>IF(COUNT(J28,J29)&lt;2,"",IF(J29&lt;=0,"",J28/J29-1))</f>
        <v/>
      </c>
      <c r="K30" s="39" t="n"/>
      <c r="L30" s="5" t="n"/>
    </row>
    <row r="31" ht="16" customHeight="1">
      <c r="A31" s="22" t="inlineStr">
        <is>
          <t>前年同月比＝今月÷前年同月−1（CTR・CVRは差をpt）。記入例の2025年10月は、前年同月と比べるために足した架空の数字です。</t>
        </is>
      </c>
    </row>
  </sheetData>
  <mergeCells count="53">
    <mergeCell ref="A30:B30"/>
    <mergeCell ref="K30:L30"/>
    <mergeCell ref="L17:P17"/>
    <mergeCell ref="A15:B15"/>
    <mergeCell ref="L7:P7"/>
    <mergeCell ref="A23:P23"/>
    <mergeCell ref="A11:B11"/>
    <mergeCell ref="L16:P16"/>
    <mergeCell ref="A22:P22"/>
    <mergeCell ref="L13:P13"/>
    <mergeCell ref="L19:P19"/>
    <mergeCell ref="A6:B6"/>
    <mergeCell ref="L12:P12"/>
    <mergeCell ref="K29:L29"/>
    <mergeCell ref="A16:B16"/>
    <mergeCell ref="A7:B7"/>
    <mergeCell ref="L15:P15"/>
    <mergeCell ref="A31:P31"/>
    <mergeCell ref="D26:P26"/>
    <mergeCell ref="L18:P18"/>
    <mergeCell ref="L14:P14"/>
    <mergeCell ref="A18:B18"/>
    <mergeCell ref="L5:P5"/>
    <mergeCell ref="A27:B27"/>
    <mergeCell ref="A3:B3"/>
    <mergeCell ref="L8:P8"/>
    <mergeCell ref="I3:J3"/>
    <mergeCell ref="A12:B12"/>
    <mergeCell ref="A26:B26"/>
    <mergeCell ref="M1:P1"/>
    <mergeCell ref="L20:P20"/>
    <mergeCell ref="A5:B5"/>
    <mergeCell ref="L10:P10"/>
    <mergeCell ref="K27:L27"/>
    <mergeCell ref="A14:B14"/>
    <mergeCell ref="K3:P3"/>
    <mergeCell ref="C3:H3"/>
    <mergeCell ref="A17:B17"/>
    <mergeCell ref="A8:B8"/>
    <mergeCell ref="A25:P25"/>
    <mergeCell ref="L9:P9"/>
    <mergeCell ref="A20:B20"/>
    <mergeCell ref="A29:B29"/>
    <mergeCell ref="A19:B19"/>
    <mergeCell ref="L6:P6"/>
    <mergeCell ref="A1:L1"/>
    <mergeCell ref="A10:B10"/>
    <mergeCell ref="A28:B28"/>
    <mergeCell ref="K28:L28"/>
    <mergeCell ref="A13:B13"/>
    <mergeCell ref="L11:P11"/>
    <mergeCell ref="A21:P21"/>
    <mergeCell ref="A9:B9"/>
  </mergeCells>
  <pageMargins left="0.4" right="0.4" top="0.5" bottom="0.5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R27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</cols>
  <sheetData>
    <row r="1" ht="30" customHeight="1">
      <c r="A1" s="1" t="inlineStr">
        <is>
          <t>媒体別の実績・CVの内訳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3" t="inlineStr">
        <is>
          <t>2026年10月</t>
        </is>
      </c>
      <c r="P1" s="2" t="n"/>
      <c r="Q1" s="2" t="n"/>
      <c r="R1" s="2" t="n"/>
    </row>
    <row r="2" ht="6" customHeight="1"/>
    <row r="3" ht="21" customHeight="1">
      <c r="A3" s="4" t="inlineStr">
        <is>
          <t>クライアント</t>
        </is>
      </c>
      <c r="B3" s="5" t="n"/>
      <c r="C3" s="5" t="n"/>
      <c r="D3" s="6" t="inlineStr">
        <is>
          <t>みなと食品株式会社</t>
        </is>
      </c>
      <c r="E3" s="7" t="n"/>
      <c r="F3" s="7" t="n"/>
      <c r="G3" s="7" t="n"/>
      <c r="H3" s="7" t="n"/>
      <c r="I3" s="7" t="n"/>
      <c r="J3" s="4" t="inlineStr">
        <is>
          <t>対象月</t>
        </is>
      </c>
      <c r="K3" s="5" t="n"/>
      <c r="L3" s="5" t="n"/>
      <c r="M3" s="6" t="inlineStr">
        <is>
          <t>2026年10月（前月は9月）</t>
        </is>
      </c>
      <c r="N3" s="7" t="n"/>
      <c r="O3" s="7" t="n"/>
      <c r="P3" s="7" t="n"/>
      <c r="Q3" s="7" t="n"/>
      <c r="R3" s="7" t="n"/>
    </row>
    <row r="4" ht="21" customHeight="1">
      <c r="A4" s="4" t="inlineStr">
        <is>
          <t>数字を取った日</t>
        </is>
      </c>
      <c r="B4" s="5" t="n"/>
      <c r="C4" s="5" t="n"/>
      <c r="D4" s="6" t="inlineStr">
        <is>
          <t>2026年11月4日</t>
        </is>
      </c>
      <c r="E4" s="7" t="n"/>
      <c r="F4" s="7" t="n"/>
      <c r="G4" s="7" t="n"/>
      <c r="H4" s="7" t="n"/>
      <c r="I4" s="7" t="n"/>
      <c r="J4" s="4" t="inlineStr">
        <is>
          <t>単位</t>
        </is>
      </c>
      <c r="K4" s="5" t="n"/>
      <c r="L4" s="5" t="n"/>
      <c r="M4" s="6" t="inlineStr">
        <is>
          <t>円・回・件</t>
        </is>
      </c>
      <c r="N4" s="7" t="n"/>
      <c r="O4" s="7" t="n"/>
      <c r="P4" s="7" t="n"/>
      <c r="Q4" s="7" t="n"/>
      <c r="R4" s="7" t="n"/>
    </row>
    <row r="5" ht="8" customHeight="1"/>
    <row r="6" ht="34" customHeight="1">
      <c r="A6" s="8" t="inlineStr">
        <is>
          <t>媒体</t>
        </is>
      </c>
      <c r="B6" s="9" t="n"/>
      <c r="C6" s="9" t="n"/>
      <c r="D6" s="8" t="inlineStr">
        <is>
          <t>広告費</t>
        </is>
      </c>
      <c r="E6" s="8" t="inlineStr">
        <is>
          <t>表示回数</t>
        </is>
      </c>
      <c r="F6" s="8" t="inlineStr">
        <is>
          <t>クリック数</t>
        </is>
      </c>
      <c r="G6" s="8" t="inlineStr">
        <is>
          <t>CTR</t>
        </is>
      </c>
      <c r="H6" s="8" t="inlineStr">
        <is>
          <t>CPC</t>
        </is>
      </c>
      <c r="I6" s="8" t="inlineStr">
        <is>
          <t>CV数</t>
        </is>
      </c>
      <c r="J6" s="8" t="inlineStr">
        <is>
          <t>CVR</t>
        </is>
      </c>
      <c r="K6" s="8" t="inlineStr">
        <is>
          <t>CPA</t>
        </is>
      </c>
      <c r="L6" s="8" t="inlineStr">
        <is>
          <t>前月の
CV数</t>
        </is>
      </c>
      <c r="M6" s="8" t="inlineStr">
        <is>
          <t>CVの
前月比</t>
        </is>
      </c>
      <c r="N6" s="8" t="inlineStr">
        <is>
          <t>広告費の
構成比</t>
        </is>
      </c>
      <c r="O6" s="8" t="inlineStr">
        <is>
          <t>CVの
構成比</t>
        </is>
      </c>
      <c r="P6" s="8" t="inlineStr">
        <is>
          <t>メモ</t>
        </is>
      </c>
      <c r="Q6" s="9" t="n"/>
      <c r="R6" s="9" t="n"/>
    </row>
    <row r="7" ht="29" customHeight="1">
      <c r="A7" s="40" t="inlineStr">
        <is>
          <t>Google 検索</t>
        </is>
      </c>
      <c r="B7" s="7" t="n"/>
      <c r="C7" s="7" t="n"/>
      <c r="D7" s="24" t="n">
        <v>612000</v>
      </c>
      <c r="E7" s="24" t="n">
        <v>98400</v>
      </c>
      <c r="F7" s="24" t="n">
        <v>4980</v>
      </c>
      <c r="G7" s="25">
        <f>IF(COUNT(F7,E7)&lt;2,"",IF(E7&lt;=0,"",F7/E7))</f>
        <v/>
      </c>
      <c r="H7" s="26">
        <f>IF(COUNT(D7,F7)&lt;2,"",IF(F7&lt;=0,"",D7/F7))</f>
        <v/>
      </c>
      <c r="I7" s="27" t="n">
        <v>148</v>
      </c>
      <c r="J7" s="25">
        <f>IF(COUNT(I7,F7)&lt;2,"",IF(F7&lt;=0,"",I7/F7))</f>
        <v/>
      </c>
      <c r="K7" s="26">
        <f>IF(COUNT(D7,I7)&lt;2,"",IF(I7&lt;=0,"",D7/I7))</f>
        <v/>
      </c>
      <c r="L7" s="24" t="n">
        <v>121</v>
      </c>
      <c r="M7" s="30">
        <f>IF(COUNT(I7,L7)&lt;2,"",IF(L7&lt;=0,"",I7/L7-1))</f>
        <v/>
      </c>
      <c r="N7" s="41">
        <f>IF(COUNT(D7,D$15)&lt;2,"",IF(D$15&lt;=0,"",D7/D$15))</f>
        <v/>
      </c>
      <c r="O7" s="41">
        <f>IF(COUNT(I7,I$15)&lt;2,"",IF(I$15&lt;=0,"",I7/I$15))</f>
        <v/>
      </c>
      <c r="P7" s="42" t="inlineStr">
        <is>
          <t>10/6に「ギフト 食品」系のキーワードを追加（CV +27件）</t>
        </is>
      </c>
      <c r="Q7" s="7" t="n"/>
      <c r="R7" s="7" t="n"/>
    </row>
    <row r="8" ht="20" customHeight="1">
      <c r="A8" s="40" t="inlineStr">
        <is>
          <t>Google P-MAX</t>
        </is>
      </c>
      <c r="B8" s="7" t="n"/>
      <c r="C8" s="7" t="n"/>
      <c r="D8" s="24" t="n">
        <v>318000</v>
      </c>
      <c r="E8" s="24" t="n">
        <v>412000</v>
      </c>
      <c r="F8" s="24" t="n">
        <v>2140</v>
      </c>
      <c r="G8" s="25">
        <f>IF(COUNT(F8,E8)&lt;2,"",IF(E8&lt;=0,"",F8/E8))</f>
        <v/>
      </c>
      <c r="H8" s="26">
        <f>IF(COUNT(D8,F8)&lt;2,"",IF(F8&lt;=0,"",D8/F8))</f>
        <v/>
      </c>
      <c r="I8" s="27" t="n">
        <v>61</v>
      </c>
      <c r="J8" s="25">
        <f>IF(COUNT(I8,F8)&lt;2,"",IF(F8&lt;=0,"",I8/F8))</f>
        <v/>
      </c>
      <c r="K8" s="26">
        <f>IF(COUNT(D8,I8)&lt;2,"",IF(I8&lt;=0,"",D8/I8))</f>
        <v/>
      </c>
      <c r="L8" s="24" t="n">
        <v>52</v>
      </c>
      <c r="M8" s="30">
        <f>IF(COUNT(I8,L8)&lt;2,"",IF(L8&lt;=0,"",I8/L8-1))</f>
        <v/>
      </c>
      <c r="N8" s="41">
        <f>IF(COUNT(D8,D$15)&lt;2,"",IF(D$15&lt;=0,"",D8/D$15))</f>
        <v/>
      </c>
      <c r="O8" s="41">
        <f>IF(COUNT(I8,I$15)&lt;2,"",IF(I$15&lt;=0,"",I8/I$15))</f>
        <v/>
      </c>
      <c r="P8" s="42" t="n"/>
      <c r="Q8" s="7" t="n"/>
      <c r="R8" s="7" t="n"/>
    </row>
    <row r="9" ht="20" customHeight="1">
      <c r="A9" s="40" t="inlineStr">
        <is>
          <t>Yahoo! 検索</t>
        </is>
      </c>
      <c r="B9" s="7" t="n"/>
      <c r="C9" s="7" t="n"/>
      <c r="D9" s="24" t="n">
        <v>236000</v>
      </c>
      <c r="E9" s="24" t="n">
        <v>52300</v>
      </c>
      <c r="F9" s="24" t="n">
        <v>2010</v>
      </c>
      <c r="G9" s="25">
        <f>IF(COUNT(F9,E9)&lt;2,"",IF(E9&lt;=0,"",F9/E9))</f>
        <v/>
      </c>
      <c r="H9" s="26">
        <f>IF(COUNT(D9,F9)&lt;2,"",IF(F9&lt;=0,"",D9/F9))</f>
        <v/>
      </c>
      <c r="I9" s="27" t="n">
        <v>52</v>
      </c>
      <c r="J9" s="25">
        <f>IF(COUNT(I9,F9)&lt;2,"",IF(F9&lt;=0,"",I9/F9))</f>
        <v/>
      </c>
      <c r="K9" s="26">
        <f>IF(COUNT(D9,I9)&lt;2,"",IF(I9&lt;=0,"",D9/I9))</f>
        <v/>
      </c>
      <c r="L9" s="24" t="n">
        <v>47</v>
      </c>
      <c r="M9" s="30">
        <f>IF(COUNT(I9,L9)&lt;2,"",IF(L9&lt;=0,"",I9/L9-1))</f>
        <v/>
      </c>
      <c r="N9" s="41">
        <f>IF(COUNT(D9,D$15)&lt;2,"",IF(D$15&lt;=0,"",D9/D$15))</f>
        <v/>
      </c>
      <c r="O9" s="41">
        <f>IF(COUNT(I9,I$15)&lt;2,"",IF(I$15&lt;=0,"",I9/I$15))</f>
        <v/>
      </c>
      <c r="P9" s="42" t="n"/>
      <c r="Q9" s="7" t="n"/>
      <c r="R9" s="7" t="n"/>
    </row>
    <row r="10" ht="29" customHeight="1">
      <c r="A10" s="40" t="inlineStr">
        <is>
          <t>Meta（Instagram）</t>
        </is>
      </c>
      <c r="B10" s="7" t="n"/>
      <c r="C10" s="7" t="n"/>
      <c r="D10" s="24" t="n">
        <v>248000</v>
      </c>
      <c r="E10" s="24" t="n">
        <v>386000</v>
      </c>
      <c r="F10" s="24" t="n">
        <v>1420</v>
      </c>
      <c r="G10" s="25">
        <f>IF(COUNT(F10,E10)&lt;2,"",IF(E10&lt;=0,"",F10/E10))</f>
        <v/>
      </c>
      <c r="H10" s="26">
        <f>IF(COUNT(D10,F10)&lt;2,"",IF(F10&lt;=0,"",D10/F10))</f>
        <v/>
      </c>
      <c r="I10" s="27" t="n">
        <v>38</v>
      </c>
      <c r="J10" s="25">
        <f>IF(COUNT(I10,F10)&lt;2,"",IF(F10&lt;=0,"",I10/F10))</f>
        <v/>
      </c>
      <c r="K10" s="26">
        <f>IF(COUNT(D10,I10)&lt;2,"",IF(I10&lt;=0,"",D10/I10))</f>
        <v/>
      </c>
      <c r="L10" s="24" t="n">
        <v>33</v>
      </c>
      <c r="M10" s="30">
        <f>IF(COUNT(I10,L10)&lt;2,"",IF(L10&lt;=0,"",I10/L10-1))</f>
        <v/>
      </c>
      <c r="N10" s="41">
        <f>IF(COUNT(D10,D$15)&lt;2,"",IF(D$15&lt;=0,"",D10/D$15))</f>
        <v/>
      </c>
      <c r="O10" s="41">
        <f>IF(COUNT(I10,I$15)&lt;2,"",IF(I$15&lt;=0,"",I10/I$15))</f>
        <v/>
      </c>
      <c r="P10" s="42" t="inlineStr">
        <is>
          <t>CPAが6,500円を超えた。カルーセルの素材を11/15までに差し替える</t>
        </is>
      </c>
      <c r="Q10" s="7" t="n"/>
      <c r="R10" s="7" t="n"/>
    </row>
    <row r="11" ht="20" customHeight="1">
      <c r="A11" s="40" t="inlineStr">
        <is>
          <t>LINE</t>
        </is>
      </c>
      <c r="B11" s="7" t="n"/>
      <c r="C11" s="7" t="n"/>
      <c r="D11" s="24" t="n">
        <v>90000</v>
      </c>
      <c r="E11" s="24" t="n">
        <v>141000</v>
      </c>
      <c r="F11" s="24" t="n">
        <v>360</v>
      </c>
      <c r="G11" s="25">
        <f>IF(COUNT(F11,E11)&lt;2,"",IF(E11&lt;=0,"",F11/E11))</f>
        <v/>
      </c>
      <c r="H11" s="26">
        <f>IF(COUNT(D11,F11)&lt;2,"",IF(F11&lt;=0,"",D11/F11))</f>
        <v/>
      </c>
      <c r="I11" s="27" t="n">
        <v>13</v>
      </c>
      <c r="J11" s="25">
        <f>IF(COUNT(I11,F11)&lt;2,"",IF(F11&lt;=0,"",I11/F11))</f>
        <v/>
      </c>
      <c r="K11" s="26">
        <f>IF(COUNT(D11,I11)&lt;2,"",IF(I11&lt;=0,"",D11/I11))</f>
        <v/>
      </c>
      <c r="L11" s="24" t="n">
        <v>11</v>
      </c>
      <c r="M11" s="30">
        <f>IF(COUNT(I11,L11)&lt;2,"",IF(L11&lt;=0,"",I11/L11-1))</f>
        <v/>
      </c>
      <c r="N11" s="41">
        <f>IF(COUNT(D11,D$15)&lt;2,"",IF(D$15&lt;=0,"",D11/D$15))</f>
        <v/>
      </c>
      <c r="O11" s="41">
        <f>IF(COUNT(I11,I$15)&lt;2,"",IF(I$15&lt;=0,"",I11/I$15))</f>
        <v/>
      </c>
      <c r="P11" s="42" t="inlineStr">
        <is>
          <t>CPAが6,500円を超えた。配分を見直す</t>
        </is>
      </c>
      <c r="Q11" s="7" t="n"/>
      <c r="R11" s="7" t="n"/>
    </row>
    <row r="12" ht="20" customHeight="1">
      <c r="A12" s="40" t="n"/>
      <c r="B12" s="7" t="n"/>
      <c r="C12" s="7" t="n"/>
      <c r="D12" s="24" t="n"/>
      <c r="E12" s="24" t="n"/>
      <c r="F12" s="24" t="n"/>
      <c r="G12" s="25">
        <f>IF(COUNT(F12,E12)&lt;2,"",IF(E12&lt;=0,"",F12/E12))</f>
        <v/>
      </c>
      <c r="H12" s="26">
        <f>IF(COUNT(D12,F12)&lt;2,"",IF(F12&lt;=0,"",D12/F12))</f>
        <v/>
      </c>
      <c r="I12" s="27" t="n"/>
      <c r="J12" s="25">
        <f>IF(COUNT(I12,F12)&lt;2,"",IF(F12&lt;=0,"",I12/F12))</f>
        <v/>
      </c>
      <c r="K12" s="26">
        <f>IF(COUNT(D12,I12)&lt;2,"",IF(I12&lt;=0,"",D12/I12))</f>
        <v/>
      </c>
      <c r="L12" s="24" t="n"/>
      <c r="M12" s="30">
        <f>IF(COUNT(I12,L12)&lt;2,"",IF(L12&lt;=0,"",I12/L12-1))</f>
        <v/>
      </c>
      <c r="N12" s="41">
        <f>IF(COUNT(D12,D$15)&lt;2,"",IF(D$15&lt;=0,"",D12/D$15))</f>
        <v/>
      </c>
      <c r="O12" s="41">
        <f>IF(COUNT(I12,I$15)&lt;2,"",IF(I$15&lt;=0,"",I12/I$15))</f>
        <v/>
      </c>
      <c r="P12" s="42" t="n"/>
      <c r="Q12" s="7" t="n"/>
      <c r="R12" s="7" t="n"/>
    </row>
    <row r="13" ht="20" customHeight="1">
      <c r="A13" s="40" t="n"/>
      <c r="B13" s="7" t="n"/>
      <c r="C13" s="7" t="n"/>
      <c r="D13" s="24" t="n"/>
      <c r="E13" s="24" t="n"/>
      <c r="F13" s="24" t="n"/>
      <c r="G13" s="25">
        <f>IF(COUNT(F13,E13)&lt;2,"",IF(E13&lt;=0,"",F13/E13))</f>
        <v/>
      </c>
      <c r="H13" s="26">
        <f>IF(COUNT(D13,F13)&lt;2,"",IF(F13&lt;=0,"",D13/F13))</f>
        <v/>
      </c>
      <c r="I13" s="27" t="n"/>
      <c r="J13" s="25">
        <f>IF(COUNT(I13,F13)&lt;2,"",IF(F13&lt;=0,"",I13/F13))</f>
        <v/>
      </c>
      <c r="K13" s="26">
        <f>IF(COUNT(D13,I13)&lt;2,"",IF(I13&lt;=0,"",D13/I13))</f>
        <v/>
      </c>
      <c r="L13" s="24" t="n"/>
      <c r="M13" s="30">
        <f>IF(COUNT(I13,L13)&lt;2,"",IF(L13&lt;=0,"",I13/L13-1))</f>
        <v/>
      </c>
      <c r="N13" s="41">
        <f>IF(COUNT(D13,D$15)&lt;2,"",IF(D$15&lt;=0,"",D13/D$15))</f>
        <v/>
      </c>
      <c r="O13" s="41">
        <f>IF(COUNT(I13,I$15)&lt;2,"",IF(I$15&lt;=0,"",I13/I$15))</f>
        <v/>
      </c>
      <c r="P13" s="42" t="n"/>
      <c r="Q13" s="7" t="n"/>
      <c r="R13" s="7" t="n"/>
    </row>
    <row r="14" ht="20" customHeight="1">
      <c r="A14" s="40" t="n"/>
      <c r="B14" s="7" t="n"/>
      <c r="C14" s="7" t="n"/>
      <c r="D14" s="24" t="n"/>
      <c r="E14" s="24" t="n"/>
      <c r="F14" s="24" t="n"/>
      <c r="G14" s="25">
        <f>IF(COUNT(F14,E14)&lt;2,"",IF(E14&lt;=0,"",F14/E14))</f>
        <v/>
      </c>
      <c r="H14" s="26">
        <f>IF(COUNT(D14,F14)&lt;2,"",IF(F14&lt;=0,"",D14/F14))</f>
        <v/>
      </c>
      <c r="I14" s="27" t="n"/>
      <c r="J14" s="25">
        <f>IF(COUNT(I14,F14)&lt;2,"",IF(F14&lt;=0,"",I14/F14))</f>
        <v/>
      </c>
      <c r="K14" s="26">
        <f>IF(COUNT(D14,I14)&lt;2,"",IF(I14&lt;=0,"",D14/I14))</f>
        <v/>
      </c>
      <c r="L14" s="24" t="n"/>
      <c r="M14" s="30">
        <f>IF(COUNT(I14,L14)&lt;2,"",IF(L14&lt;=0,"",I14/L14-1))</f>
        <v/>
      </c>
      <c r="N14" s="41">
        <f>IF(COUNT(D14,D$15)&lt;2,"",IF(D$15&lt;=0,"",D14/D$15))</f>
        <v/>
      </c>
      <c r="O14" s="41">
        <f>IF(COUNT(I14,I$15)&lt;2,"",IF(I$15&lt;=0,"",I14/I$15))</f>
        <v/>
      </c>
      <c r="P14" s="42" t="n"/>
      <c r="Q14" s="7" t="n"/>
      <c r="R14" s="7" t="n"/>
    </row>
    <row r="15" ht="22" customHeight="1">
      <c r="A15" s="33" t="inlineStr">
        <is>
          <t>合計</t>
        </is>
      </c>
      <c r="B15" s="5" t="n"/>
      <c r="C15" s="5" t="n"/>
      <c r="D15" s="34">
        <f>IF(COUNT(D7:D14)=0,"",SUM(D7:D14))</f>
        <v/>
      </c>
      <c r="E15" s="34">
        <f>IF(COUNT(E7:E14)=0,"",SUM(E7:E14))</f>
        <v/>
      </c>
      <c r="F15" s="34">
        <f>IF(COUNT(F7:F14)=0,"",SUM(F7:F14))</f>
        <v/>
      </c>
      <c r="G15" s="43">
        <f>IF(COUNT(F15,E15)&lt;2,"",IF(E15&lt;=0,"",F15/E15))</f>
        <v/>
      </c>
      <c r="H15" s="34">
        <f>IF(COUNT(D15,F15)&lt;2,"",IF(F15&lt;=0,"",D15/F15))</f>
        <v/>
      </c>
      <c r="I15" s="34">
        <f>IF(COUNT(I7:I14)=0,"",SUM(I7:I14))</f>
        <v/>
      </c>
      <c r="J15" s="43">
        <f>IF(COUNT(I15,F15)&lt;2,"",IF(F15&lt;=0,"",I15/F15))</f>
        <v/>
      </c>
      <c r="K15" s="34">
        <f>IF(COUNT(D15,I15)&lt;2,"",IF(I15&lt;=0,"",D15/I15))</f>
        <v/>
      </c>
      <c r="L15" s="34">
        <f>IF(COUNT(L7:L14)=0,"",SUM(L7:L14))</f>
        <v/>
      </c>
      <c r="M15" s="37">
        <f>IF(COUNT(I15,L15)&lt;2,"",IF(L15&lt;=0,"",I15/L15-1))</f>
        <v/>
      </c>
      <c r="N15" s="44">
        <f>IF(COUNT(D15,D15)&lt;2,"",IF(D15&lt;=0,"",D15/D15))</f>
        <v/>
      </c>
      <c r="O15" s="44">
        <f>IF(COUNT(I15,I15)&lt;2,"",IF(I15&lt;=0,"",I15/I15))</f>
        <v/>
      </c>
      <c r="P15" s="39" t="n"/>
      <c r="Q15" s="5" t="n"/>
      <c r="R15" s="5" t="n"/>
    </row>
    <row r="16" ht="16" customHeight="1">
      <c r="A16" s="22" t="inlineStr">
        <is>
          <t>CTR＝クリック数÷表示回数、CPC＝広告費÷クリック数、CVR＝CV数÷クリック数、CPA＝広告費÷CV数、構成比＝その媒体の数÷合計。色の付いた欄は数式で計算します。</t>
        </is>
      </c>
    </row>
    <row r="17" ht="16" customHeight="1">
      <c r="A17" s="22" t="inlineStr">
        <is>
          <t>合計の行のCTR・CPC・CVR・CPAは、合計の数字から計算します。媒体の率を平均すると、表示回数やCV数の少ない媒体も同じ重さで数えられ、実際とずれます（この記入例では、CTRの平均は2.01%、CPAの平均は5,467円。合計から出すと1.00%と4,821円）。</t>
        </is>
      </c>
    </row>
    <row r="18" ht="16" customHeight="1">
      <c r="A18" s="22" t="inlineStr">
        <is>
          <t>媒体によって、指標の名前と数え方が違います。CV数にどの列の数字を入れたか（Google 広告の[コンバージョン]列など）を、メモか欄外に書いておきます。</t>
        </is>
      </c>
    </row>
    <row r="19" ht="8" customHeight="1"/>
    <row r="20" ht="20" customHeight="1">
      <c r="A20" s="31" t="inlineStr">
        <is>
          <t>デバイス別のCV</t>
        </is>
      </c>
      <c r="B20" s="32" t="n"/>
      <c r="C20" s="32" t="n"/>
      <c r="D20" s="32" t="n"/>
      <c r="E20" s="32" t="n"/>
      <c r="F20" s="32" t="n"/>
      <c r="G20" s="32" t="n"/>
      <c r="H20" s="32" t="n"/>
      <c r="I20" s="32" t="n"/>
      <c r="J20" s="32" t="n"/>
      <c r="K20" s="32" t="n"/>
      <c r="L20" s="32" t="n"/>
      <c r="M20" s="32" t="n"/>
      <c r="N20" s="32" t="n"/>
      <c r="O20" s="32" t="n"/>
      <c r="P20" s="32" t="n"/>
      <c r="Q20" s="32" t="n"/>
      <c r="R20" s="32" t="n"/>
    </row>
    <row r="21" ht="30" customHeight="1">
      <c r="A21" s="8" t="inlineStr">
        <is>
          <t>デバイス</t>
        </is>
      </c>
      <c r="B21" s="9" t="n"/>
      <c r="C21" s="9" t="n"/>
      <c r="D21" s="8" t="inlineStr">
        <is>
          <t>クリック数</t>
        </is>
      </c>
      <c r="E21" s="8" t="inlineStr">
        <is>
          <t>CV数</t>
        </is>
      </c>
      <c r="F21" s="8" t="inlineStr">
        <is>
          <t>CVR</t>
        </is>
      </c>
      <c r="G21" s="8" t="inlineStr">
        <is>
          <t>CVの
構成比</t>
        </is>
      </c>
      <c r="H21" s="8" t="inlineStr">
        <is>
          <t>メモ</t>
        </is>
      </c>
      <c r="I21" s="9" t="n"/>
      <c r="J21" s="9" t="n"/>
      <c r="K21" s="9" t="n"/>
      <c r="L21" s="9" t="n"/>
      <c r="M21" s="9" t="n"/>
    </row>
    <row r="22" ht="20" customHeight="1">
      <c r="A22" s="40" t="inlineStr">
        <is>
          <t>スマートフォン</t>
        </is>
      </c>
      <c r="B22" s="7" t="n"/>
      <c r="C22" s="7" t="n"/>
      <c r="D22" s="24" t="n">
        <v>7640</v>
      </c>
      <c r="E22" s="27" t="n">
        <v>236</v>
      </c>
      <c r="F22" s="25">
        <f>IF(COUNT(E22,D22)&lt;2,"",IF(D22&lt;=0,"",E22/D22))</f>
        <v/>
      </c>
      <c r="G22" s="41">
        <f>IF(COUNT(E22,E$26)&lt;2,"",IF(E$26&lt;=0,"",E22/E$26))</f>
        <v/>
      </c>
      <c r="H22" s="29" t="inlineStr">
        <is>
          <t>LPの改善は、スマートフォンの表示を優先する</t>
        </is>
      </c>
      <c r="I22" s="7" t="n"/>
      <c r="J22" s="7" t="n"/>
      <c r="K22" s="7" t="n"/>
      <c r="L22" s="7" t="n"/>
      <c r="M22" s="7" t="n"/>
    </row>
    <row r="23" ht="20" customHeight="1">
      <c r="A23" s="40" t="inlineStr">
        <is>
          <t>パソコン</t>
        </is>
      </c>
      <c r="B23" s="7" t="n"/>
      <c r="C23" s="7" t="n"/>
      <c r="D23" s="24" t="n">
        <v>2890</v>
      </c>
      <c r="E23" s="27" t="n">
        <v>64</v>
      </c>
      <c r="F23" s="25">
        <f>IF(COUNT(E23,D23)&lt;2,"",IF(D23&lt;=0,"",E23/D23))</f>
        <v/>
      </c>
      <c r="G23" s="41">
        <f>IF(COUNT(E23,E$26)&lt;2,"",IF(E$26&lt;=0,"",E23/E$26))</f>
        <v/>
      </c>
      <c r="H23" s="29" t="n"/>
      <c r="I23" s="7" t="n"/>
      <c r="J23" s="7" t="n"/>
      <c r="K23" s="7" t="n"/>
      <c r="L23" s="7" t="n"/>
      <c r="M23" s="7" t="n"/>
    </row>
    <row r="24" ht="20" customHeight="1">
      <c r="A24" s="40" t="inlineStr">
        <is>
          <t>タブレット</t>
        </is>
      </c>
      <c r="B24" s="7" t="n"/>
      <c r="C24" s="7" t="n"/>
      <c r="D24" s="24" t="n">
        <v>380</v>
      </c>
      <c r="E24" s="27" t="n">
        <v>12</v>
      </c>
      <c r="F24" s="25">
        <f>IF(COUNT(E24,D24)&lt;2,"",IF(D24&lt;=0,"",E24/D24))</f>
        <v/>
      </c>
      <c r="G24" s="41">
        <f>IF(COUNT(E24,E$26)&lt;2,"",IF(E$26&lt;=0,"",E24/E$26))</f>
        <v/>
      </c>
      <c r="H24" s="29" t="n"/>
      <c r="I24" s="7" t="n"/>
      <c r="J24" s="7" t="n"/>
      <c r="K24" s="7" t="n"/>
      <c r="L24" s="7" t="n"/>
      <c r="M24" s="7" t="n"/>
    </row>
    <row r="25" ht="20" customHeight="1">
      <c r="A25" s="40" t="n"/>
      <c r="B25" s="7" t="n"/>
      <c r="C25" s="7" t="n"/>
      <c r="D25" s="24" t="n"/>
      <c r="E25" s="27" t="n"/>
      <c r="F25" s="25">
        <f>IF(COUNT(E25,D25)&lt;2,"",IF(D25&lt;=0,"",E25/D25))</f>
        <v/>
      </c>
      <c r="G25" s="41">
        <f>IF(COUNT(E25,E$26)&lt;2,"",IF(E$26&lt;=0,"",E25/E$26))</f>
        <v/>
      </c>
      <c r="H25" s="29" t="n"/>
      <c r="I25" s="7" t="n"/>
      <c r="J25" s="7" t="n"/>
      <c r="K25" s="7" t="n"/>
      <c r="L25" s="7" t="n"/>
      <c r="M25" s="7" t="n"/>
    </row>
    <row r="26" ht="22" customHeight="1">
      <c r="A26" s="33" t="inlineStr">
        <is>
          <t>合計</t>
        </is>
      </c>
      <c r="B26" s="5" t="n"/>
      <c r="C26" s="5" t="n"/>
      <c r="D26" s="34">
        <f>IF(COUNT(D22:D25)=0,"",SUM(D22:D25))</f>
        <v/>
      </c>
      <c r="E26" s="34">
        <f>IF(COUNT(E22:E25)=0,"",SUM(E22:E25))</f>
        <v/>
      </c>
      <c r="F26" s="43">
        <f>IF(COUNT(E26,D26)&lt;2,"",IF(D26&lt;=0,"",E26/D26))</f>
        <v/>
      </c>
      <c r="G26" s="44">
        <f>IF(COUNT(E26,E26)&lt;2,"",IF(E26&lt;=0,"",E26/E26))</f>
        <v/>
      </c>
      <c r="H26" s="39" t="n"/>
      <c r="I26" s="5" t="n"/>
      <c r="J26" s="5" t="n"/>
      <c r="K26" s="5" t="n"/>
      <c r="L26" s="5" t="n"/>
      <c r="M26" s="5" t="n"/>
    </row>
    <row r="27" ht="16" customHeight="1">
      <c r="A27" s="22" t="inlineStr">
        <is>
          <t>CVR＝CV数÷クリック数、構成比＝そのデバイスのCV数÷合計。デバイス別の合計は、上の表の合計と同じになるはずです（違うときは、数字を取った日や列を確かめます）。</t>
        </is>
      </c>
    </row>
  </sheetData>
  <mergeCells count="47">
    <mergeCell ref="H21:M21"/>
    <mergeCell ref="A25:C25"/>
    <mergeCell ref="P11:R11"/>
    <mergeCell ref="P8:R8"/>
    <mergeCell ref="A16:R16"/>
    <mergeCell ref="A3:C3"/>
    <mergeCell ref="J4:L4"/>
    <mergeCell ref="A21:C21"/>
    <mergeCell ref="A12:C12"/>
    <mergeCell ref="A27:R27"/>
    <mergeCell ref="A26:C26"/>
    <mergeCell ref="A18:R18"/>
    <mergeCell ref="A1:N1"/>
    <mergeCell ref="P7:R7"/>
    <mergeCell ref="A23:C23"/>
    <mergeCell ref="D4:I4"/>
    <mergeCell ref="A8:C8"/>
    <mergeCell ref="A14:C14"/>
    <mergeCell ref="H22:M22"/>
    <mergeCell ref="A22:C22"/>
    <mergeCell ref="P13:R13"/>
    <mergeCell ref="M3:R3"/>
    <mergeCell ref="A17:R17"/>
    <mergeCell ref="D3:I3"/>
    <mergeCell ref="A4:C4"/>
    <mergeCell ref="P12:R12"/>
    <mergeCell ref="J3:L3"/>
    <mergeCell ref="A10:C10"/>
    <mergeCell ref="A20:R20"/>
    <mergeCell ref="A13:C13"/>
    <mergeCell ref="P15:R15"/>
    <mergeCell ref="H24:M24"/>
    <mergeCell ref="P14:R14"/>
    <mergeCell ref="M4:R4"/>
    <mergeCell ref="A9:C9"/>
    <mergeCell ref="H23:M23"/>
    <mergeCell ref="A15:C15"/>
    <mergeCell ref="A24:C24"/>
    <mergeCell ref="O1:R1"/>
    <mergeCell ref="H26:M26"/>
    <mergeCell ref="A11:C11"/>
    <mergeCell ref="P10:R10"/>
    <mergeCell ref="A6:C6"/>
    <mergeCell ref="P9:R9"/>
    <mergeCell ref="H25:M25"/>
    <mergeCell ref="A7:C7"/>
    <mergeCell ref="P6:R6"/>
  </mergeCells>
  <pageMargins left="0.4" right="0.4" top="0.5" bottom="0.5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P25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</cols>
  <sheetData>
    <row r="1" ht="30" customHeight="1">
      <c r="A1" s="1" t="inlineStr">
        <is>
          <t>キャンペーン別の実績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3" t="inlineStr">
        <is>
          <t>2026年10月</t>
        </is>
      </c>
      <c r="N1" s="2" t="n"/>
      <c r="O1" s="2" t="n"/>
      <c r="P1" s="2" t="n"/>
    </row>
    <row r="2" ht="6" customHeight="1"/>
    <row r="3" ht="21" customHeight="1">
      <c r="A3" s="4" t="inlineStr">
        <is>
          <t>クライアント</t>
        </is>
      </c>
      <c r="B3" s="5" t="n"/>
      <c r="C3" s="5" t="n"/>
      <c r="D3" s="6" t="inlineStr">
        <is>
          <t>みなと食品株式会社</t>
        </is>
      </c>
      <c r="E3" s="7" t="n"/>
      <c r="F3" s="7" t="n"/>
      <c r="G3" s="7" t="n"/>
      <c r="H3" s="7" t="n"/>
      <c r="I3" s="4" t="inlineStr">
        <is>
          <t>対象月</t>
        </is>
      </c>
      <c r="J3" s="5" t="n"/>
      <c r="K3" s="5" t="n"/>
      <c r="L3" s="6" t="inlineStr">
        <is>
          <t>2026年10月</t>
        </is>
      </c>
      <c r="M3" s="7" t="n"/>
      <c r="N3" s="7" t="n"/>
      <c r="O3" s="7" t="n"/>
      <c r="P3" s="7" t="n"/>
    </row>
    <row r="4" ht="21" customHeight="1">
      <c r="A4" s="4" t="inlineStr">
        <is>
          <t>数字を取った日</t>
        </is>
      </c>
      <c r="B4" s="5" t="n"/>
      <c r="C4" s="5" t="n"/>
      <c r="D4" s="6" t="inlineStr">
        <is>
          <t>2026年11月4日</t>
        </is>
      </c>
      <c r="E4" s="7" t="n"/>
      <c r="F4" s="7" t="n"/>
      <c r="G4" s="7" t="n"/>
      <c r="H4" s="7" t="n"/>
      <c r="I4" s="4" t="inlineStr">
        <is>
          <t>並べ方</t>
        </is>
      </c>
      <c r="J4" s="5" t="n"/>
      <c r="K4" s="5" t="n"/>
      <c r="L4" s="6" t="inlineStr">
        <is>
          <t>CV数の多い順</t>
        </is>
      </c>
      <c r="M4" s="7" t="n"/>
      <c r="N4" s="7" t="n"/>
      <c r="O4" s="7" t="n"/>
      <c r="P4" s="7" t="n"/>
    </row>
    <row r="5" ht="8" customHeight="1"/>
    <row r="6" ht="22" customHeight="1">
      <c r="A6" s="4" t="inlineStr">
        <is>
          <t>目標CPA（サマリーの目標）</t>
        </is>
      </c>
      <c r="B6" s="5" t="n"/>
      <c r="C6" s="5" t="n"/>
      <c r="D6" s="11">
        <f>IF('サマリー'!G15="","",'サマリー'!G15)</f>
        <v/>
      </c>
      <c r="E6" s="4" t="inlineStr">
        <is>
          <t>見直しの目安のCPA</t>
        </is>
      </c>
      <c r="F6" s="5" t="n"/>
      <c r="G6" s="5" t="n"/>
      <c r="H6" s="45" t="n">
        <v>7000</v>
      </c>
      <c r="I6" s="22" t="inlineStr">
        <is>
          <t>← CPAがこの金額を超えたキャンペーンは、判定が「見直し」になります。</t>
        </is>
      </c>
    </row>
    <row r="7" ht="8" customHeight="1"/>
    <row r="8" ht="34" customHeight="1">
      <c r="A8" s="8" t="inlineStr">
        <is>
          <t>キャンペーン</t>
        </is>
      </c>
      <c r="B8" s="9" t="n"/>
      <c r="C8" s="9" t="n"/>
      <c r="D8" s="9" t="n"/>
      <c r="E8" s="8" t="inlineStr">
        <is>
          <t>媒体</t>
        </is>
      </c>
      <c r="F8" s="9" t="n"/>
      <c r="G8" s="8" t="inlineStr">
        <is>
          <t>広告費</t>
        </is>
      </c>
      <c r="H8" s="8" t="inlineStr">
        <is>
          <t>CV数</t>
        </is>
      </c>
      <c r="I8" s="8" t="inlineStr">
        <is>
          <t>CPA</t>
        </is>
      </c>
      <c r="J8" s="8" t="inlineStr">
        <is>
          <t>目標CPA
との差</t>
        </is>
      </c>
      <c r="K8" s="8" t="inlineStr">
        <is>
          <t>判定</t>
        </is>
      </c>
      <c r="L8" s="8" t="inlineStr">
        <is>
          <t>広告費の
構成比</t>
        </is>
      </c>
      <c r="M8" s="8" t="inlineStr">
        <is>
          <t>CVの
構成比</t>
        </is>
      </c>
      <c r="N8" s="8" t="inlineStr">
        <is>
          <t>メモ</t>
        </is>
      </c>
      <c r="O8" s="9" t="n"/>
      <c r="P8" s="9" t="n"/>
    </row>
    <row r="9" ht="20" customHeight="1">
      <c r="A9" s="46" t="inlineStr">
        <is>
          <t>指名キーワード（検索）</t>
        </is>
      </c>
      <c r="B9" s="7" t="n"/>
      <c r="C9" s="7" t="n"/>
      <c r="D9" s="7" t="n"/>
      <c r="E9" s="46" t="inlineStr">
        <is>
          <t>Google 検索</t>
        </is>
      </c>
      <c r="F9" s="7" t="n"/>
      <c r="G9" s="24" t="n">
        <v>96000</v>
      </c>
      <c r="H9" s="27" t="n">
        <v>64</v>
      </c>
      <c r="I9" s="26">
        <f>IF(COUNT(G9,H9)&lt;2,"",IF(H9&lt;=0,"",G9/H9))</f>
        <v/>
      </c>
      <c r="J9" s="47">
        <f>IF(OR(I9="",$D$6=""),"",I9-$D$6)</f>
        <v/>
      </c>
      <c r="K9" s="48">
        <f>IF(OR(I9="",$D$6=""),"",IF(I9&lt;=$D$6,"目標以下",IF(AND($H$6&lt;&gt;"",I9&gt;$H$6),"見直し","目標超え")))</f>
        <v/>
      </c>
      <c r="L9" s="41">
        <f>IF(COUNT(G9,G$21)&lt;2,"",IF(G$21&lt;=0,"",G9/G$21))</f>
        <v/>
      </c>
      <c r="M9" s="41">
        <f>IF(COUNT(H9,H$21)&lt;2,"",IF(H$21&lt;=0,"",H9/H$21))</f>
        <v/>
      </c>
      <c r="N9" s="42" t="inlineStr">
        <is>
          <t>予算を削らずに維持する</t>
        </is>
      </c>
      <c r="O9" s="7" t="n"/>
      <c r="P9" s="7" t="n"/>
    </row>
    <row r="10" ht="20" customHeight="1">
      <c r="A10" s="46" t="inlineStr">
        <is>
          <t>P-MAX 全商品</t>
        </is>
      </c>
      <c r="B10" s="7" t="n"/>
      <c r="C10" s="7" t="n"/>
      <c r="D10" s="7" t="n"/>
      <c r="E10" s="46" t="inlineStr">
        <is>
          <t>Google P-MAX</t>
        </is>
      </c>
      <c r="F10" s="7" t="n"/>
      <c r="G10" s="24" t="n">
        <v>318000</v>
      </c>
      <c r="H10" s="27" t="n">
        <v>61</v>
      </c>
      <c r="I10" s="26">
        <f>IF(COUNT(G10,H10)&lt;2,"",IF(H10&lt;=0,"",G10/H10))</f>
        <v/>
      </c>
      <c r="J10" s="47">
        <f>IF(OR(I10="",$D$6=""),"",I10-$D$6)</f>
        <v/>
      </c>
      <c r="K10" s="48">
        <f>IF(OR(I10="",$D$6=""),"",IF(I10&lt;=$D$6,"目標以下",IF(AND($H$6&lt;&gt;"",I10&gt;$H$6),"見直し","目標超え")))</f>
        <v/>
      </c>
      <c r="L10" s="41">
        <f>IF(COUNT(G10,G$21)&lt;2,"",IF(G$21&lt;=0,"",G10/G$21))</f>
        <v/>
      </c>
      <c r="M10" s="41">
        <f>IF(COUNT(H10,H$21)&lt;2,"",IF(H$21&lt;=0,"",H10/H$21))</f>
        <v/>
      </c>
      <c r="N10" s="42" t="n"/>
      <c r="O10" s="7" t="n"/>
      <c r="P10" s="7" t="n"/>
    </row>
    <row r="11" ht="20" customHeight="1">
      <c r="A11" s="46" t="inlineStr">
        <is>
          <t>Yahoo! 検索 指名＋一般</t>
        </is>
      </c>
      <c r="B11" s="7" t="n"/>
      <c r="C11" s="7" t="n"/>
      <c r="D11" s="7" t="n"/>
      <c r="E11" s="46" t="inlineStr">
        <is>
          <t>Yahoo! 検索</t>
        </is>
      </c>
      <c r="F11" s="7" t="n"/>
      <c r="G11" s="24" t="n">
        <v>236000</v>
      </c>
      <c r="H11" s="27" t="n">
        <v>52</v>
      </c>
      <c r="I11" s="26">
        <f>IF(COUNT(G11,H11)&lt;2,"",IF(H11&lt;=0,"",G11/H11))</f>
        <v/>
      </c>
      <c r="J11" s="47">
        <f>IF(OR(I11="",$D$6=""),"",I11-$D$6)</f>
        <v/>
      </c>
      <c r="K11" s="48">
        <f>IF(OR(I11="",$D$6=""),"",IF(I11&lt;=$D$6,"目標以下",IF(AND($H$6&lt;&gt;"",I11&gt;$H$6),"見直し","目標超え")))</f>
        <v/>
      </c>
      <c r="L11" s="41">
        <f>IF(COUNT(G11,G$21)&lt;2,"",IF(G$21&lt;=0,"",G11/G$21))</f>
        <v/>
      </c>
      <c r="M11" s="41">
        <f>IF(COUNT(H11,H$21)&lt;2,"",IF(H$21&lt;=0,"",H11/H$21))</f>
        <v/>
      </c>
      <c r="N11" s="42" t="n"/>
      <c r="O11" s="7" t="n"/>
      <c r="P11" s="7" t="n"/>
    </row>
    <row r="12" ht="20" customHeight="1">
      <c r="A12" s="46" t="inlineStr">
        <is>
          <t>一般KW「ギフト 食品」</t>
        </is>
      </c>
      <c r="B12" s="7" t="n"/>
      <c r="C12" s="7" t="n"/>
      <c r="D12" s="7" t="n"/>
      <c r="E12" s="46" t="inlineStr">
        <is>
          <t>Google 検索</t>
        </is>
      </c>
      <c r="F12" s="7" t="n"/>
      <c r="G12" s="24" t="n">
        <v>248000</v>
      </c>
      <c r="H12" s="27" t="n">
        <v>46</v>
      </c>
      <c r="I12" s="26">
        <f>IF(COUNT(G12,H12)&lt;2,"",IF(H12&lt;=0,"",G12/H12))</f>
        <v/>
      </c>
      <c r="J12" s="47">
        <f>IF(OR(I12="",$D$6=""),"",I12-$D$6)</f>
        <v/>
      </c>
      <c r="K12" s="48">
        <f>IF(OR(I12="",$D$6=""),"",IF(I12&lt;=$D$6,"目標以下",IF(AND($H$6&lt;&gt;"",I12&gt;$H$6),"見直し","目標超え")))</f>
        <v/>
      </c>
      <c r="L12" s="41">
        <f>IF(COUNT(G12,G$21)&lt;2,"",IF(G$21&lt;=0,"",G12/G$21))</f>
        <v/>
      </c>
      <c r="M12" s="41">
        <f>IF(COUNT(H12,H$21)&lt;2,"",IF(H$21&lt;=0,"",H12/H$21))</f>
        <v/>
      </c>
      <c r="N12" s="42" t="inlineStr">
        <is>
          <t>10/6に追加したキーワード</t>
        </is>
      </c>
      <c r="O12" s="7" t="n"/>
      <c r="P12" s="7" t="n"/>
    </row>
    <row r="13" ht="29" customHeight="1">
      <c r="A13" s="46" t="inlineStr">
        <is>
          <t>一般KW「お取り寄せ」</t>
        </is>
      </c>
      <c r="B13" s="7" t="n"/>
      <c r="C13" s="7" t="n"/>
      <c r="D13" s="7" t="n"/>
      <c r="E13" s="46" t="inlineStr">
        <is>
          <t>Google 検索</t>
        </is>
      </c>
      <c r="F13" s="7" t="n"/>
      <c r="G13" s="24" t="n">
        <v>268000</v>
      </c>
      <c r="H13" s="27" t="n">
        <v>38</v>
      </c>
      <c r="I13" s="26">
        <f>IF(COUNT(G13,H13)&lt;2,"",IF(H13&lt;=0,"",G13/H13))</f>
        <v/>
      </c>
      <c r="J13" s="47">
        <f>IF(OR(I13="",$D$6=""),"",I13-$D$6)</f>
        <v/>
      </c>
      <c r="K13" s="48">
        <f>IF(OR(I13="",$D$6=""),"",IF(I13&lt;=$D$6,"目標以下",IF(AND($H$6&lt;&gt;"",I13&gt;$H$6),"見直し","目標超え")))</f>
        <v/>
      </c>
      <c r="L13" s="41">
        <f>IF(COUNT(G13,G$21)&lt;2,"",IF(G$21&lt;=0,"",G13/G$21))</f>
        <v/>
      </c>
      <c r="M13" s="41">
        <f>IF(COUNT(H13,H$21)&lt;2,"",IF(H$21&lt;=0,"",H13/H$21))</f>
        <v/>
      </c>
      <c r="N13" s="42" t="inlineStr">
        <is>
          <t>入札を15%下げ、予算をP-MAXへ移す（11/8）</t>
        </is>
      </c>
      <c r="O13" s="7" t="n"/>
      <c r="P13" s="7" t="n"/>
    </row>
    <row r="14" ht="20" customHeight="1">
      <c r="A14" s="46" t="inlineStr">
        <is>
          <t>Meta リール動画</t>
        </is>
      </c>
      <c r="B14" s="7" t="n"/>
      <c r="C14" s="7" t="n"/>
      <c r="D14" s="7" t="n"/>
      <c r="E14" s="46" t="inlineStr">
        <is>
          <t>Meta（Instagram）</t>
        </is>
      </c>
      <c r="F14" s="7" t="n"/>
      <c r="G14" s="24" t="n">
        <v>142000</v>
      </c>
      <c r="H14" s="27" t="n">
        <v>24</v>
      </c>
      <c r="I14" s="26">
        <f>IF(COUNT(G14,H14)&lt;2,"",IF(H14&lt;=0,"",G14/H14))</f>
        <v/>
      </c>
      <c r="J14" s="47">
        <f>IF(OR(I14="",$D$6=""),"",I14-$D$6)</f>
        <v/>
      </c>
      <c r="K14" s="48">
        <f>IF(OR(I14="",$D$6=""),"",IF(I14&lt;=$D$6,"目標以下",IF(AND($H$6&lt;&gt;"",I14&gt;$H$6),"見直し","目標超え")))</f>
        <v/>
      </c>
      <c r="L14" s="41">
        <f>IF(COUNT(G14,G$21)&lt;2,"",IF(G$21&lt;=0,"",G14/G$21))</f>
        <v/>
      </c>
      <c r="M14" s="41">
        <f>IF(COUNT(H14,H$21)&lt;2,"",IF(H$21&lt;=0,"",H14/H$21))</f>
        <v/>
      </c>
      <c r="N14" s="42" t="n"/>
      <c r="O14" s="7" t="n"/>
      <c r="P14" s="7" t="n"/>
    </row>
    <row r="15" ht="20" customHeight="1">
      <c r="A15" s="46" t="inlineStr">
        <is>
          <t>Meta カルーセル</t>
        </is>
      </c>
      <c r="B15" s="7" t="n"/>
      <c r="C15" s="7" t="n"/>
      <c r="D15" s="7" t="n"/>
      <c r="E15" s="46" t="inlineStr">
        <is>
          <t>Meta（Instagram）</t>
        </is>
      </c>
      <c r="F15" s="7" t="n"/>
      <c r="G15" s="24" t="n">
        <v>106000</v>
      </c>
      <c r="H15" s="27" t="n">
        <v>14</v>
      </c>
      <c r="I15" s="26">
        <f>IF(COUNT(G15,H15)&lt;2,"",IF(H15&lt;=0,"",G15/H15))</f>
        <v/>
      </c>
      <c r="J15" s="47">
        <f>IF(OR(I15="",$D$6=""),"",I15-$D$6)</f>
        <v/>
      </c>
      <c r="K15" s="48">
        <f>IF(OR(I15="",$D$6=""),"",IF(I15&lt;=$D$6,"目標以下",IF(AND($H$6&lt;&gt;"",I15&gt;$H$6),"見直し","目標超え")))</f>
        <v/>
      </c>
      <c r="L15" s="41">
        <f>IF(COUNT(G15,G$21)&lt;2,"",IF(G$21&lt;=0,"",G15/G$21))</f>
        <v/>
      </c>
      <c r="M15" s="41">
        <f>IF(COUNT(H15,H$21)&lt;2,"",IF(H$21&lt;=0,"",H15/H$21))</f>
        <v/>
      </c>
      <c r="N15" s="42" t="inlineStr">
        <is>
          <t>素材を3案差し替える（11/15）</t>
        </is>
      </c>
      <c r="O15" s="7" t="n"/>
      <c r="P15" s="7" t="n"/>
    </row>
    <row r="16" ht="20" customHeight="1">
      <c r="A16" s="46" t="inlineStr">
        <is>
          <t>LINE 友だち追加</t>
        </is>
      </c>
      <c r="B16" s="7" t="n"/>
      <c r="C16" s="7" t="n"/>
      <c r="D16" s="7" t="n"/>
      <c r="E16" s="46" t="inlineStr">
        <is>
          <t>LINE</t>
        </is>
      </c>
      <c r="F16" s="7" t="n"/>
      <c r="G16" s="24" t="n">
        <v>90000</v>
      </c>
      <c r="H16" s="27" t="n">
        <v>13</v>
      </c>
      <c r="I16" s="26">
        <f>IF(COUNT(G16,H16)&lt;2,"",IF(H16&lt;=0,"",G16/H16))</f>
        <v/>
      </c>
      <c r="J16" s="47">
        <f>IF(OR(I16="",$D$6=""),"",I16-$D$6)</f>
        <v/>
      </c>
      <c r="K16" s="48">
        <f>IF(OR(I16="",$D$6=""),"",IF(I16&lt;=$D$6,"目標以下",IF(AND($H$6&lt;&gt;"",I16&gt;$H$6),"見直し","目標超え")))</f>
        <v/>
      </c>
      <c r="L16" s="41">
        <f>IF(COUNT(G16,G$21)&lt;2,"",IF(G$21&lt;=0,"",G16/G$21))</f>
        <v/>
      </c>
      <c r="M16" s="41">
        <f>IF(COUNT(H16,H$21)&lt;2,"",IF(H$21&lt;=0,"",H16/H$21))</f>
        <v/>
      </c>
      <c r="N16" s="42" t="n"/>
      <c r="O16" s="7" t="n"/>
      <c r="P16" s="7" t="n"/>
    </row>
    <row r="17" ht="20" customHeight="1">
      <c r="A17" s="46" t="n"/>
      <c r="B17" s="7" t="n"/>
      <c r="C17" s="7" t="n"/>
      <c r="D17" s="7" t="n"/>
      <c r="E17" s="46" t="n"/>
      <c r="F17" s="7" t="n"/>
      <c r="G17" s="24" t="n"/>
      <c r="H17" s="27" t="n"/>
      <c r="I17" s="26">
        <f>IF(COUNT(G17,H17)&lt;2,"",IF(H17&lt;=0,"",G17/H17))</f>
        <v/>
      </c>
      <c r="J17" s="47">
        <f>IF(OR(I17="",$D$6=""),"",I17-$D$6)</f>
        <v/>
      </c>
      <c r="K17" s="48">
        <f>IF(OR(I17="",$D$6=""),"",IF(I17&lt;=$D$6,"目標以下",IF(AND($H$6&lt;&gt;"",I17&gt;$H$6),"見直し","目標超え")))</f>
        <v/>
      </c>
      <c r="L17" s="41">
        <f>IF(COUNT(G17,G$21)&lt;2,"",IF(G$21&lt;=0,"",G17/G$21))</f>
        <v/>
      </c>
      <c r="M17" s="41">
        <f>IF(COUNT(H17,H$21)&lt;2,"",IF(H$21&lt;=0,"",H17/H$21))</f>
        <v/>
      </c>
      <c r="N17" s="42" t="n"/>
      <c r="O17" s="7" t="n"/>
      <c r="P17" s="7" t="n"/>
    </row>
    <row r="18" ht="20" customHeight="1">
      <c r="A18" s="46" t="n"/>
      <c r="B18" s="7" t="n"/>
      <c r="C18" s="7" t="n"/>
      <c r="D18" s="7" t="n"/>
      <c r="E18" s="46" t="n"/>
      <c r="F18" s="7" t="n"/>
      <c r="G18" s="24" t="n"/>
      <c r="H18" s="27" t="n"/>
      <c r="I18" s="26">
        <f>IF(COUNT(G18,H18)&lt;2,"",IF(H18&lt;=0,"",G18/H18))</f>
        <v/>
      </c>
      <c r="J18" s="47">
        <f>IF(OR(I18="",$D$6=""),"",I18-$D$6)</f>
        <v/>
      </c>
      <c r="K18" s="48">
        <f>IF(OR(I18="",$D$6=""),"",IF(I18&lt;=$D$6,"目標以下",IF(AND($H$6&lt;&gt;"",I18&gt;$H$6),"見直し","目標超え")))</f>
        <v/>
      </c>
      <c r="L18" s="41">
        <f>IF(COUNT(G18,G$21)&lt;2,"",IF(G$21&lt;=0,"",G18/G$21))</f>
        <v/>
      </c>
      <c r="M18" s="41">
        <f>IF(COUNT(H18,H$21)&lt;2,"",IF(H$21&lt;=0,"",H18/H$21))</f>
        <v/>
      </c>
      <c r="N18" s="42" t="n"/>
      <c r="O18" s="7" t="n"/>
      <c r="P18" s="7" t="n"/>
    </row>
    <row r="19" ht="20" customHeight="1">
      <c r="A19" s="46" t="n"/>
      <c r="B19" s="7" t="n"/>
      <c r="C19" s="7" t="n"/>
      <c r="D19" s="7" t="n"/>
      <c r="E19" s="46" t="n"/>
      <c r="F19" s="7" t="n"/>
      <c r="G19" s="24" t="n"/>
      <c r="H19" s="27" t="n"/>
      <c r="I19" s="26">
        <f>IF(COUNT(G19,H19)&lt;2,"",IF(H19&lt;=0,"",G19/H19))</f>
        <v/>
      </c>
      <c r="J19" s="47">
        <f>IF(OR(I19="",$D$6=""),"",I19-$D$6)</f>
        <v/>
      </c>
      <c r="K19" s="48">
        <f>IF(OR(I19="",$D$6=""),"",IF(I19&lt;=$D$6,"目標以下",IF(AND($H$6&lt;&gt;"",I19&gt;$H$6),"見直し","目標超え")))</f>
        <v/>
      </c>
      <c r="L19" s="41">
        <f>IF(COUNT(G19,G$21)&lt;2,"",IF(G$21&lt;=0,"",G19/G$21))</f>
        <v/>
      </c>
      <c r="M19" s="41">
        <f>IF(COUNT(H19,H$21)&lt;2,"",IF(H$21&lt;=0,"",H19/H$21))</f>
        <v/>
      </c>
      <c r="N19" s="42" t="n"/>
      <c r="O19" s="7" t="n"/>
      <c r="P19" s="7" t="n"/>
    </row>
    <row r="20" ht="20" customHeight="1">
      <c r="A20" s="46" t="n"/>
      <c r="B20" s="7" t="n"/>
      <c r="C20" s="7" t="n"/>
      <c r="D20" s="7" t="n"/>
      <c r="E20" s="46" t="n"/>
      <c r="F20" s="7" t="n"/>
      <c r="G20" s="24" t="n"/>
      <c r="H20" s="27" t="n"/>
      <c r="I20" s="26">
        <f>IF(COUNT(G20,H20)&lt;2,"",IF(H20&lt;=0,"",G20/H20))</f>
        <v/>
      </c>
      <c r="J20" s="47">
        <f>IF(OR(I20="",$D$6=""),"",I20-$D$6)</f>
        <v/>
      </c>
      <c r="K20" s="48">
        <f>IF(OR(I20="",$D$6=""),"",IF(I20&lt;=$D$6,"目標以下",IF(AND($H$6&lt;&gt;"",I20&gt;$H$6),"見直し","目標超え")))</f>
        <v/>
      </c>
      <c r="L20" s="41">
        <f>IF(COUNT(G20,G$21)&lt;2,"",IF(G$21&lt;=0,"",G20/G$21))</f>
        <v/>
      </c>
      <c r="M20" s="41">
        <f>IF(COUNT(H20,H$21)&lt;2,"",IF(H$21&lt;=0,"",H20/H$21))</f>
        <v/>
      </c>
      <c r="N20" s="42" t="n"/>
      <c r="O20" s="7" t="n"/>
      <c r="P20" s="7" t="n"/>
    </row>
    <row r="21" ht="22" customHeight="1">
      <c r="A21" s="33" t="inlineStr">
        <is>
          <t>合計</t>
        </is>
      </c>
      <c r="B21" s="5" t="n"/>
      <c r="C21" s="5" t="n"/>
      <c r="D21" s="5" t="n"/>
      <c r="E21" s="5" t="n"/>
      <c r="F21" s="5" t="n"/>
      <c r="G21" s="34">
        <f>IF(COUNT(G9:G20)=0,"",SUM(G9:G20))</f>
        <v/>
      </c>
      <c r="H21" s="34">
        <f>IF(COUNT(H9:H20)=0,"",SUM(H9:H20))</f>
        <v/>
      </c>
      <c r="I21" s="34">
        <f>IF(COUNT(G21,H21)&lt;2,"",IF(H21&lt;=0,"",G21/H21))</f>
        <v/>
      </c>
      <c r="J21" s="49">
        <f>IF(OR(I21="",$D$6=""),"",I21-$D$6)</f>
        <v/>
      </c>
      <c r="K21" s="50">
        <f>IF(OR(I21="",$D$6=""),"",IF(I21&lt;=$D$6,"目標以下",IF(AND($H$6&lt;&gt;"",I21&gt;$H$6),"見直し","目標超え")))</f>
        <v/>
      </c>
      <c r="L21" s="44">
        <f>IF(COUNT(G21,G21)&lt;2,"",IF(G21&lt;=0,"",G21/G21))</f>
        <v/>
      </c>
      <c r="M21" s="44">
        <f>IF(COUNT(H21,H21)&lt;2,"",IF(H21&lt;=0,"",H21/H21))</f>
        <v/>
      </c>
      <c r="N21" s="39" t="n"/>
      <c r="O21" s="5" t="n"/>
      <c r="P21" s="5" t="n"/>
    </row>
    <row r="22" ht="22" customHeight="1">
      <c r="A22" s="51" t="inlineStr">
        <is>
          <t>媒体別のシートの合計との差（0なら一致）</t>
        </is>
      </c>
      <c r="B22" s="5" t="n"/>
      <c r="C22" s="5" t="n"/>
      <c r="D22" s="5" t="n"/>
      <c r="E22" s="5" t="n"/>
      <c r="F22" s="5" t="n"/>
      <c r="G22" s="47">
        <f>IF(COUNT(G21,'媒体別'!D15)&lt;2,"",G21-'媒体別'!D15)</f>
        <v/>
      </c>
      <c r="H22" s="47">
        <f>IF(COUNT(H21,'媒体別'!I15)&lt;2,"",H21-'媒体別'!I15)</f>
        <v/>
      </c>
      <c r="I22" s="39" t="n"/>
      <c r="J22" s="39" t="n"/>
      <c r="K22" s="39" t="n"/>
      <c r="L22" s="39" t="n"/>
      <c r="M22" s="39" t="n"/>
      <c r="N22" s="39" t="n"/>
      <c r="O22" s="5" t="n"/>
      <c r="P22" s="5" t="n"/>
    </row>
    <row r="23" ht="16" customHeight="1">
      <c r="A23" s="22" t="inlineStr">
        <is>
          <t>CPA＝広告費÷CV数、目標CPAとの差＝CPA−目標CPA、構成比＝そのキャンペーンの数÷合計。色の付いた欄は数式で計算します。</t>
        </is>
      </c>
    </row>
    <row r="24" ht="16" customHeight="1">
      <c r="A24" s="22" t="inlineStr">
        <is>
          <t>判定：CPAが目標CPA以下なら「目標以下」、見直しの目安を超えたら「見直し」、そのあいだは「目標超え」。目標CPAには、サマリーのシートのCPAの目標が入ります。</t>
        </is>
      </c>
    </row>
    <row r="25" ht="16" customHeight="1">
      <c r="A25" s="22" t="inlineStr">
        <is>
          <t>キャンペーンの合計は、媒体別のシートの合計と同じになるはずです。差が0でないときは、抜けているキャンペーンや、数字を取った日の違いを確かめます。</t>
        </is>
      </c>
    </row>
  </sheetData>
  <mergeCells count="59">
    <mergeCell ref="E12:F12"/>
    <mergeCell ref="A17:D17"/>
    <mergeCell ref="A8:D8"/>
    <mergeCell ref="I6:P6"/>
    <mergeCell ref="A23:P23"/>
    <mergeCell ref="N18:P18"/>
    <mergeCell ref="A20:D20"/>
    <mergeCell ref="N14:P14"/>
    <mergeCell ref="N17:P17"/>
    <mergeCell ref="A3:C3"/>
    <mergeCell ref="N8:P8"/>
    <mergeCell ref="E14:F14"/>
    <mergeCell ref="A19:D19"/>
    <mergeCell ref="I3:K3"/>
    <mergeCell ref="A10:D10"/>
    <mergeCell ref="E17:F17"/>
    <mergeCell ref="A21:F21"/>
    <mergeCell ref="E8:F8"/>
    <mergeCell ref="E6:G6"/>
    <mergeCell ref="A13:D13"/>
    <mergeCell ref="A9:D9"/>
    <mergeCell ref="E20:F20"/>
    <mergeCell ref="L3:P3"/>
    <mergeCell ref="N19:P19"/>
    <mergeCell ref="E10:F10"/>
    <mergeCell ref="N10:P10"/>
    <mergeCell ref="N13:P13"/>
    <mergeCell ref="E19:F19"/>
    <mergeCell ref="A15:D15"/>
    <mergeCell ref="N9:P9"/>
    <mergeCell ref="E13:F13"/>
    <mergeCell ref="A22:F22"/>
    <mergeCell ref="I4:K4"/>
    <mergeCell ref="A11:D11"/>
    <mergeCell ref="A4:C4"/>
    <mergeCell ref="E9:F9"/>
    <mergeCell ref="A24:P24"/>
    <mergeCell ref="N15:P15"/>
    <mergeCell ref="L4:P4"/>
    <mergeCell ref="E15:F15"/>
    <mergeCell ref="M1:P1"/>
    <mergeCell ref="E11:F11"/>
    <mergeCell ref="A16:D16"/>
    <mergeCell ref="D4:H4"/>
    <mergeCell ref="N20:P20"/>
    <mergeCell ref="A25:P25"/>
    <mergeCell ref="D3:H3"/>
    <mergeCell ref="N11:P11"/>
    <mergeCell ref="A18:D18"/>
    <mergeCell ref="E16:F16"/>
    <mergeCell ref="N16:P16"/>
    <mergeCell ref="A12:D12"/>
    <mergeCell ref="E18:F18"/>
    <mergeCell ref="A1:L1"/>
    <mergeCell ref="A6:C6"/>
    <mergeCell ref="N21:P21"/>
    <mergeCell ref="N22:P22"/>
    <mergeCell ref="N12:P12"/>
    <mergeCell ref="A14:D14"/>
  </mergeCells>
  <pageMargins left="0.4" right="0.4" top="0.5" bottom="0.5" header="0.5" footer="0.5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36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所見と来月の打ち手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2026年10月度</t>
        </is>
      </c>
      <c r="J1" s="2" t="n"/>
      <c r="K1" s="2" t="n"/>
      <c r="L1" s="2" t="n"/>
    </row>
    <row r="2" ht="6" customHeight="1"/>
    <row r="3" ht="20" customHeight="1">
      <c r="A3" s="31" t="inlineStr">
        <is>
          <t>今月やったことと結果（前月の打ち手）</t>
        </is>
      </c>
      <c r="B3" s="32" t="n"/>
      <c r="C3" s="32" t="n"/>
      <c r="D3" s="32" t="n"/>
      <c r="E3" s="32" t="n"/>
      <c r="F3" s="32" t="n"/>
      <c r="G3" s="32" t="n"/>
      <c r="H3" s="32" t="n"/>
      <c r="I3" s="32" t="n"/>
      <c r="J3" s="32" t="n"/>
      <c r="K3" s="32" t="n"/>
      <c r="L3" s="32" t="n"/>
    </row>
    <row r="4" ht="20" customHeight="1">
      <c r="A4" s="52" t="inlineStr">
        <is>
          <t>実施日</t>
        </is>
      </c>
      <c r="B4" s="52" t="inlineStr">
        <is>
          <t>やったこと</t>
        </is>
      </c>
      <c r="C4" s="9" t="n"/>
      <c r="D4" s="9" t="n"/>
      <c r="E4" s="9" t="n"/>
      <c r="F4" s="9" t="n"/>
      <c r="G4" s="52" t="inlineStr">
        <is>
          <t>見る数字</t>
        </is>
      </c>
      <c r="H4" s="9" t="n"/>
      <c r="I4" s="52" t="inlineStr">
        <is>
          <t>前（9月）</t>
        </is>
      </c>
      <c r="J4" s="52" t="inlineStr">
        <is>
          <t>後（10月）</t>
        </is>
      </c>
      <c r="K4" s="52" t="inlineStr">
        <is>
          <t>変化</t>
        </is>
      </c>
      <c r="L4" s="9" t="n"/>
    </row>
    <row r="5" ht="34" customHeight="1">
      <c r="A5" s="53" t="inlineStr">
        <is>
          <t>10/6</t>
        </is>
      </c>
      <c r="B5" s="6" t="inlineStr">
        <is>
          <t>LPのファーストビューを入れ替え</t>
        </is>
      </c>
      <c r="C5" s="7" t="n"/>
      <c r="D5" s="7" t="n"/>
      <c r="E5" s="7" t="n"/>
      <c r="F5" s="7" t="n"/>
      <c r="G5" s="6" t="inlineStr">
        <is>
          <t>CVR（全体）</t>
        </is>
      </c>
      <c r="H5" s="7" t="n"/>
      <c r="I5" s="54" t="inlineStr">
        <is>
          <t>2.50%</t>
        </is>
      </c>
      <c r="J5" s="54" t="inlineStr">
        <is>
          <t>2.86%</t>
        </is>
      </c>
      <c r="K5" s="54" t="inlineStr">
        <is>
          <t>+0.36pt</t>
        </is>
      </c>
      <c r="L5" s="7" t="n"/>
    </row>
    <row r="6" ht="48" customHeight="1">
      <c r="A6" s="53" t="inlineStr">
        <is>
          <t>10/6</t>
        </is>
      </c>
      <c r="B6" s="6" t="inlineStr">
        <is>
          <t>Google 検索に「ギフト 食品」系のキーワードを追加</t>
        </is>
      </c>
      <c r="C6" s="7" t="n"/>
      <c r="D6" s="7" t="n"/>
      <c r="E6" s="7" t="n"/>
      <c r="F6" s="7" t="n"/>
      <c r="G6" s="6" t="inlineStr">
        <is>
          <t>CV数（Google 検索）</t>
        </is>
      </c>
      <c r="H6" s="7" t="n"/>
      <c r="I6" s="54" t="inlineStr">
        <is>
          <t>121件</t>
        </is>
      </c>
      <c r="J6" s="54" t="inlineStr">
        <is>
          <t>148件</t>
        </is>
      </c>
      <c r="K6" s="54" t="inlineStr">
        <is>
          <t>+27件</t>
        </is>
      </c>
      <c r="L6" s="7" t="n"/>
    </row>
    <row r="7" ht="21" customHeight="1">
      <c r="A7" s="53" t="n"/>
      <c r="B7" s="6" t="n"/>
      <c r="C7" s="7" t="n"/>
      <c r="D7" s="7" t="n"/>
      <c r="E7" s="7" t="n"/>
      <c r="F7" s="7" t="n"/>
      <c r="G7" s="6" t="n"/>
      <c r="H7" s="7" t="n"/>
      <c r="I7" s="54" t="n"/>
      <c r="J7" s="54" t="n"/>
      <c r="K7" s="54" t="n"/>
      <c r="L7" s="7" t="n"/>
    </row>
    <row r="8" ht="16" customHeight="1">
      <c r="A8" s="22" t="inlineStr">
        <is>
          <t>前は打ち手の前の月、後は今月の数字。CV数・CPA・CVR・CTRのうち、その打ち手で動かしたい数字を1つ選びます。</t>
        </is>
      </c>
    </row>
    <row r="9" ht="8" customHeight="1"/>
    <row r="10" ht="20" customHeight="1">
      <c r="A10" s="4" t="inlineStr">
        <is>
          <t>所見（数字の変化と、その理由）</t>
        </is>
      </c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</row>
    <row r="11" ht="18" customHeight="1">
      <c r="A11" s="23" t="inlineStr">
        <is>
          <t>・CVの増加はGoogle 検索（+27件）が中心です。10/6に追加した「ギフト 食品」系のキーワードが46件を獲得しました。
・「お取り寄せ」とMeta カルーセルはCPAが7,000円台です。予算を寄せすぎないよう、入札と素材を見直します。
・11月は歳暮需要でクリック単価が上がる見込みです。指名キーワードの予算は削らずに維持します。</t>
        </is>
      </c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</row>
    <row r="12" ht="18" customHeight="1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</row>
    <row r="13" ht="18" customHeight="1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</row>
    <row r="14" ht="18" customHeight="1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</row>
    <row r="15" ht="18" customHeight="1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</row>
    <row r="16" ht="8" customHeight="1"/>
    <row r="17" ht="20" customHeight="1">
      <c r="A17" s="31" t="inlineStr">
        <is>
          <t>来月の打ち手</t>
        </is>
      </c>
      <c r="B17" s="32" t="n"/>
      <c r="C17" s="32" t="n"/>
      <c r="D17" s="32" t="n"/>
      <c r="E17" s="32" t="n"/>
      <c r="F17" s="32" t="n"/>
      <c r="G17" s="32" t="n"/>
      <c r="H17" s="32" t="n"/>
      <c r="I17" s="32" t="n"/>
      <c r="J17" s="32" t="n"/>
      <c r="K17" s="32" t="n"/>
      <c r="L17" s="32" t="n"/>
    </row>
    <row r="18" ht="20" customHeight="1">
      <c r="A18" s="52" t="inlineStr">
        <is>
          <t>施策</t>
        </is>
      </c>
      <c r="B18" s="9" t="n"/>
      <c r="C18" s="9" t="n"/>
      <c r="D18" s="9" t="n"/>
      <c r="E18" s="9" t="n"/>
      <c r="F18" s="52" t="inlineStr">
        <is>
          <t>ねらい（動かしたい数字）</t>
        </is>
      </c>
      <c r="G18" s="9" t="n"/>
      <c r="H18" s="9" t="n"/>
      <c r="I18" s="52" t="inlineStr">
        <is>
          <t>期限</t>
        </is>
      </c>
      <c r="J18" s="9" t="n"/>
      <c r="K18" s="52" t="inlineStr">
        <is>
          <t>担当</t>
        </is>
      </c>
      <c r="L18" s="9" t="n"/>
    </row>
    <row r="19" ht="34" customHeight="1">
      <c r="A19" s="6" t="inlineStr">
        <is>
          <t>「お取り寄せ」の入札を15%下げ、予算をP-MAXへ移す</t>
        </is>
      </c>
      <c r="B19" s="7" t="n"/>
      <c r="C19" s="7" t="n"/>
      <c r="D19" s="7" t="n"/>
      <c r="E19" s="7" t="n"/>
      <c r="F19" s="6" t="inlineStr">
        <is>
          <t>CPAの改善</t>
        </is>
      </c>
      <c r="G19" s="7" t="n"/>
      <c r="H19" s="7" t="n"/>
      <c r="I19" s="6" t="inlineStr">
        <is>
          <t>11/8</t>
        </is>
      </c>
      <c r="J19" s="7" t="n"/>
      <c r="K19" s="6" t="inlineStr">
        <is>
          <t>当社</t>
        </is>
      </c>
      <c r="L19" s="7" t="n"/>
    </row>
    <row r="20" ht="34" customHeight="1">
      <c r="A20" s="6" t="inlineStr">
        <is>
          <t>Meta カルーセルの素材を3案差し替え</t>
        </is>
      </c>
      <c r="B20" s="7" t="n"/>
      <c r="C20" s="7" t="n"/>
      <c r="D20" s="7" t="n"/>
      <c r="E20" s="7" t="n"/>
      <c r="F20" s="6" t="inlineStr">
        <is>
          <t>CTRの改善</t>
        </is>
      </c>
      <c r="G20" s="7" t="n"/>
      <c r="H20" s="7" t="n"/>
      <c r="I20" s="6" t="inlineStr">
        <is>
          <t>11/15</t>
        </is>
      </c>
      <c r="J20" s="7" t="n"/>
      <c r="K20" s="6" t="inlineStr">
        <is>
          <t>当社（写真は貴社）</t>
        </is>
      </c>
      <c r="L20" s="7" t="n"/>
    </row>
    <row r="21" ht="21" customHeight="1">
      <c r="A21" s="6" t="inlineStr">
        <is>
          <t>歳暮LPのABテストを開始</t>
        </is>
      </c>
      <c r="B21" s="7" t="n"/>
      <c r="C21" s="7" t="n"/>
      <c r="D21" s="7" t="n"/>
      <c r="E21" s="7" t="n"/>
      <c r="F21" s="6" t="inlineStr">
        <is>
          <t>CVRの改善</t>
        </is>
      </c>
      <c r="G21" s="7" t="n"/>
      <c r="H21" s="7" t="n"/>
      <c r="I21" s="6" t="inlineStr">
        <is>
          <t>11/20</t>
        </is>
      </c>
      <c r="J21" s="7" t="n"/>
      <c r="K21" s="6" t="inlineStr">
        <is>
          <t>当社・貴社</t>
        </is>
      </c>
      <c r="L21" s="7" t="n"/>
    </row>
    <row r="22" ht="21" customHeight="1">
      <c r="A22" s="6" t="inlineStr">
        <is>
          <t>指名キーワードの予算を維持</t>
        </is>
      </c>
      <c r="B22" s="7" t="n"/>
      <c r="C22" s="7" t="n"/>
      <c r="D22" s="7" t="n"/>
      <c r="E22" s="7" t="n"/>
      <c r="F22" s="6" t="inlineStr">
        <is>
          <t>CVの確保</t>
        </is>
      </c>
      <c r="G22" s="7" t="n"/>
      <c r="H22" s="7" t="n"/>
      <c r="I22" s="6" t="inlineStr">
        <is>
          <t>通月</t>
        </is>
      </c>
      <c r="J22" s="7" t="n"/>
      <c r="K22" s="6" t="inlineStr">
        <is>
          <t>当社</t>
        </is>
      </c>
      <c r="L22" s="7" t="n"/>
    </row>
    <row r="23" ht="21" customHeight="1">
      <c r="A23" s="6" t="n"/>
      <c r="B23" s="7" t="n"/>
      <c r="C23" s="7" t="n"/>
      <c r="D23" s="7" t="n"/>
      <c r="E23" s="7" t="n"/>
      <c r="F23" s="6" t="n"/>
      <c r="G23" s="7" t="n"/>
      <c r="H23" s="7" t="n"/>
      <c r="I23" s="6" t="n"/>
      <c r="J23" s="7" t="n"/>
      <c r="K23" s="6" t="n"/>
      <c r="L23" s="7" t="n"/>
    </row>
    <row r="24" ht="8" customHeight="1"/>
    <row r="25" ht="20" customHeight="1">
      <c r="A25" s="31" t="inlineStr">
        <is>
          <t>来月の目標（11月）</t>
        </is>
      </c>
      <c r="B25" s="32" t="n"/>
      <c r="C25" s="32" t="n"/>
      <c r="D25" s="32" t="n"/>
      <c r="E25" s="32" t="n"/>
      <c r="F25" s="32" t="n"/>
      <c r="G25" s="32" t="n"/>
      <c r="H25" s="32" t="n"/>
      <c r="I25" s="32" t="n"/>
      <c r="J25" s="32" t="n"/>
      <c r="K25" s="32" t="n"/>
      <c r="L25" s="32" t="n"/>
    </row>
    <row r="26" ht="21" customHeight="1">
      <c r="A26" s="4" t="inlineStr">
        <is>
          <t>広告費</t>
        </is>
      </c>
      <c r="B26" s="5" t="n"/>
      <c r="C26" s="6" t="inlineStr">
        <is>
          <t>1,600,000円</t>
        </is>
      </c>
      <c r="D26" s="7" t="n"/>
      <c r="E26" s="4" t="inlineStr">
        <is>
          <t>CV数</t>
        </is>
      </c>
      <c r="F26" s="5" t="n"/>
      <c r="G26" s="6" t="inlineStr">
        <is>
          <t>330件</t>
        </is>
      </c>
      <c r="H26" s="7" t="n"/>
      <c r="I26" s="4" t="inlineStr">
        <is>
          <t>CPA</t>
        </is>
      </c>
      <c r="J26" s="5" t="n"/>
      <c r="K26" s="6" t="inlineStr">
        <is>
          <t>4,850円以下</t>
        </is>
      </c>
      <c r="L26" s="7" t="n"/>
    </row>
    <row r="27" ht="8" customHeight="1"/>
    <row r="28" ht="20" customHeight="1">
      <c r="A28" s="4" t="inlineStr">
        <is>
          <t>クライアントに確認したいこと</t>
        </is>
      </c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  <c r="K28" s="5" t="n"/>
      <c r="L28" s="5" t="n"/>
    </row>
    <row r="29" ht="18" customHeight="1">
      <c r="A29" s="23" t="inlineStr">
        <is>
          <t>・歳暮LPのABテストに使う商品の写真（11/12までに）
・年末年始に配信を止める日（12月の休業日）
・Meta カルーセルの差し替えの素材の候補</t>
        </is>
      </c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</row>
    <row r="30" ht="18" customHeight="1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  <c r="L30" s="7" t="n"/>
    </row>
    <row r="31" ht="18" customHeight="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</row>
    <row r="32" ht="18" customHeight="1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</row>
    <row r="33" ht="8" customHeight="1"/>
    <row r="34" ht="20" customHeight="1">
      <c r="A34" s="4" t="inlineStr">
        <is>
          <t>備考</t>
        </is>
      </c>
      <c r="B34" s="5" t="n"/>
      <c r="C34" s="5" t="n"/>
      <c r="D34" s="5" t="n"/>
      <c r="E34" s="5" t="n"/>
      <c r="F34" s="5" t="n"/>
      <c r="G34" s="5" t="n"/>
      <c r="H34" s="5" t="n"/>
      <c r="I34" s="5" t="n"/>
      <c r="J34" s="5" t="n"/>
      <c r="K34" s="5" t="n"/>
      <c r="L34" s="5" t="n"/>
    </row>
    <row r="35" ht="18" customHeight="1">
      <c r="A35" s="23" t="n"/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  <c r="K35" s="7" t="n"/>
      <c r="L35" s="7" t="n"/>
    </row>
    <row r="36" ht="18" customHeight="1">
      <c r="A36" s="7" t="n"/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  <c r="K36" s="7" t="n"/>
      <c r="L36" s="7" t="n"/>
    </row>
  </sheetData>
  <mergeCells count="54">
    <mergeCell ref="B4:F4"/>
    <mergeCell ref="F20:H20"/>
    <mergeCell ref="B7:F7"/>
    <mergeCell ref="A29:L32"/>
    <mergeCell ref="A11:L15"/>
    <mergeCell ref="A25:L25"/>
    <mergeCell ref="I1:L1"/>
    <mergeCell ref="F18:H18"/>
    <mergeCell ref="A35:L36"/>
    <mergeCell ref="K5:L5"/>
    <mergeCell ref="A1:H1"/>
    <mergeCell ref="K4:L4"/>
    <mergeCell ref="A3:L3"/>
    <mergeCell ref="C26:D26"/>
    <mergeCell ref="I26:J26"/>
    <mergeCell ref="K26:L26"/>
    <mergeCell ref="K21:L21"/>
    <mergeCell ref="F23:H23"/>
    <mergeCell ref="K20:L20"/>
    <mergeCell ref="F22:H22"/>
    <mergeCell ref="G7:H7"/>
    <mergeCell ref="A8:L8"/>
    <mergeCell ref="A17:L17"/>
    <mergeCell ref="G6:H6"/>
    <mergeCell ref="I22:J22"/>
    <mergeCell ref="K22:L22"/>
    <mergeCell ref="A18:E18"/>
    <mergeCell ref="I18:J18"/>
    <mergeCell ref="A21:E21"/>
    <mergeCell ref="I21:J21"/>
    <mergeCell ref="A26:B26"/>
    <mergeCell ref="A10:L10"/>
    <mergeCell ref="A28:L28"/>
    <mergeCell ref="G5:H5"/>
    <mergeCell ref="A23:E23"/>
    <mergeCell ref="I23:J23"/>
    <mergeCell ref="K23:L23"/>
    <mergeCell ref="E26:F26"/>
    <mergeCell ref="A22:E22"/>
    <mergeCell ref="G26:H26"/>
    <mergeCell ref="A34:L34"/>
    <mergeCell ref="G4:H4"/>
    <mergeCell ref="K7:L7"/>
    <mergeCell ref="B6:F6"/>
    <mergeCell ref="F19:H19"/>
    <mergeCell ref="A20:E20"/>
    <mergeCell ref="I20:J20"/>
    <mergeCell ref="B5:F5"/>
    <mergeCell ref="A19:E19"/>
    <mergeCell ref="I19:J19"/>
    <mergeCell ref="K19:L19"/>
    <mergeCell ref="K6:L6"/>
    <mergeCell ref="F21:H21"/>
    <mergeCell ref="K18:L18"/>
  </mergeCells>
  <pageMargins left="0.4" right="0.4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2026-11-03T08:24:55Z</dcterms:created>
  <dcterms:modified xmlns:dcterms="http://purl.org/dc/terms/" xmlns:xsi="http://www.w3.org/2001/XMLSchema-instance" xsi:type="dcterms:W3CDTF">2026-11-03T08:24:55Z</dcterms:modified>
</cp:coreProperties>
</file>